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U:\_OBJEKTI_\940 LVM A kat, Jegorovas purvs\CD - kopija\Ģeoloģija\"/>
    </mc:Choice>
  </mc:AlternateContent>
  <bookViews>
    <workbookView xWindow="0" yWindow="105" windowWidth="15480" windowHeight="11580"/>
  </bookViews>
  <sheets>
    <sheet name="aizsargjoslas" sheetId="25" r:id="rId1"/>
    <sheet name="Grāvji" sheetId="24" r:id="rId2"/>
    <sheet name="KrApr 2 derigie_final" sheetId="23" r:id="rId3"/>
    <sheet name="Laukumu platības" sheetId="22" r:id="rId4"/>
  </sheets>
  <externalReferences>
    <externalReference r:id="rId5"/>
  </externalReferences>
  <definedNames>
    <definedName name="_xlnm._FilterDatabase" localSheetId="1" hidden="1">Grāvji!#REF!</definedName>
    <definedName name="_xlnm._FilterDatabase" localSheetId="2" hidden="1">'KrApr 2 derigie_final'!$A$2:$B$97</definedName>
    <definedName name="_xlnm._FilterDatabase" localSheetId="3" hidden="1">'Laukumu platības'!$A$14:$A$18</definedName>
    <definedName name="_StratIndeksi">[1]IezuVeidi!$M$3:$M$80</definedName>
    <definedName name="AKolonnasHeaders">[1]IezuVeidi!$T$4</definedName>
    <definedName name="AprekinaLaukums" localSheetId="1">Grāvji!#REF!</definedName>
    <definedName name="AprekinaLaukums" localSheetId="2">'KrApr 2 derigie_final'!#REF!</definedName>
    <definedName name="EKolonnasHeaders">[1]IezuVeidi!$T$1</definedName>
    <definedName name="FKolonnasHeaders">[1]IezuVeidi!$T$2</definedName>
    <definedName name="GKolonnasHeaders">[1]IezuVeidi!$T$3</definedName>
    <definedName name="ObjektaVeids">'[1]Urbumu apraksti'!$N$2</definedName>
  </definedNames>
  <calcPr calcId="152511"/>
</workbook>
</file>

<file path=xl/calcChain.xml><?xml version="1.0" encoding="utf-8"?>
<calcChain xmlns="http://schemas.openxmlformats.org/spreadsheetml/2006/main">
  <c r="B237" i="23" l="1"/>
  <c r="D239" i="23"/>
  <c r="C16" i="24"/>
  <c r="G5" i="24" l="1"/>
  <c r="F5" i="24"/>
  <c r="N39" i="24"/>
  <c r="J28" i="25" l="1"/>
  <c r="J24" i="25"/>
  <c r="J16" i="25"/>
  <c r="J9" i="25"/>
  <c r="J3" i="24"/>
  <c r="J4" i="24"/>
  <c r="J5" i="24"/>
  <c r="S19" i="24"/>
  <c r="G3" i="24" l="1"/>
  <c r="S20" i="24"/>
  <c r="S17" i="24"/>
  <c r="F3" i="24"/>
  <c r="H3" i="24"/>
  <c r="I3" i="24"/>
  <c r="I6" i="24" s="1"/>
  <c r="C3" i="24"/>
  <c r="C6" i="24"/>
  <c r="C5" i="24"/>
  <c r="H4" i="24"/>
  <c r="G4" i="24"/>
  <c r="F4" i="24"/>
  <c r="C4" i="24"/>
  <c r="D235" i="23"/>
  <c r="B234" i="23"/>
  <c r="C232" i="23"/>
  <c r="C235" i="23" s="1"/>
  <c r="D232" i="23"/>
  <c r="E232" i="23"/>
  <c r="E235" i="23" s="1"/>
  <c r="F232" i="23"/>
  <c r="F235" i="23" s="1"/>
  <c r="B232" i="23"/>
  <c r="E5" i="24"/>
  <c r="E4" i="24"/>
  <c r="E3" i="24"/>
  <c r="S21" i="24" l="1"/>
  <c r="N40" i="24"/>
  <c r="T31" i="24"/>
  <c r="S33" i="24"/>
  <c r="T30" i="24" s="1"/>
  <c r="S29" i="24"/>
  <c r="T29" i="24" s="1"/>
  <c r="R20" i="24"/>
  <c r="R19" i="24"/>
  <c r="R18" i="24"/>
  <c r="R17" i="24"/>
  <c r="R21" i="24" s="1"/>
  <c r="N43" i="24" l="1"/>
  <c r="O39" i="24" s="1"/>
  <c r="T33" i="24"/>
  <c r="O40" i="24" l="1"/>
  <c r="O43" i="24" s="1"/>
  <c r="M4" i="23"/>
  <c r="M5" i="23"/>
  <c r="M6" i="23"/>
  <c r="M7" i="23"/>
  <c r="M8" i="23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8" i="23"/>
  <c r="M49" i="23"/>
  <c r="M50" i="23"/>
  <c r="M51" i="23"/>
  <c r="M52" i="23"/>
  <c r="M53" i="23"/>
  <c r="M54" i="23"/>
  <c r="M55" i="23"/>
  <c r="M56" i="23"/>
  <c r="M57" i="23"/>
  <c r="M58" i="23"/>
  <c r="M59" i="23"/>
  <c r="M60" i="23"/>
  <c r="M61" i="23"/>
  <c r="M62" i="23"/>
  <c r="M63" i="23"/>
  <c r="M64" i="23"/>
  <c r="M65" i="23"/>
  <c r="M66" i="23"/>
  <c r="M67" i="23"/>
  <c r="M68" i="23"/>
  <c r="M69" i="23"/>
  <c r="M70" i="23"/>
  <c r="M71" i="23"/>
  <c r="M72" i="23"/>
  <c r="M73" i="23"/>
  <c r="M74" i="23"/>
  <c r="M75" i="23"/>
  <c r="M76" i="23"/>
  <c r="M77" i="23"/>
  <c r="M78" i="23"/>
  <c r="M79" i="23"/>
  <c r="M80" i="23"/>
  <c r="M81" i="23"/>
  <c r="M82" i="23"/>
  <c r="M83" i="23"/>
  <c r="M84" i="23"/>
  <c r="M85" i="23"/>
  <c r="M86" i="23"/>
  <c r="M87" i="23"/>
  <c r="M88" i="23"/>
  <c r="M89" i="23"/>
  <c r="M90" i="23"/>
  <c r="M91" i="23"/>
  <c r="M92" i="23"/>
  <c r="M93" i="23"/>
  <c r="M94" i="23"/>
  <c r="M95" i="23"/>
  <c r="M96" i="23"/>
  <c r="M97" i="23"/>
  <c r="M98" i="23"/>
  <c r="M99" i="23"/>
  <c r="M100" i="23"/>
  <c r="M101" i="23"/>
  <c r="M102" i="23"/>
  <c r="M103" i="23"/>
  <c r="M104" i="23"/>
  <c r="M105" i="23"/>
  <c r="M106" i="23"/>
  <c r="M107" i="23"/>
  <c r="M108" i="23"/>
  <c r="M109" i="23"/>
  <c r="M110" i="23"/>
  <c r="M111" i="23"/>
  <c r="M112" i="23"/>
  <c r="M113" i="23"/>
  <c r="M114" i="23"/>
  <c r="M115" i="23"/>
  <c r="M116" i="23"/>
  <c r="M117" i="23"/>
  <c r="M118" i="23"/>
  <c r="M119" i="23"/>
  <c r="M120" i="23"/>
  <c r="M121" i="23"/>
  <c r="M122" i="23"/>
  <c r="M123" i="23"/>
  <c r="M124" i="23"/>
  <c r="M125" i="23"/>
  <c r="M126" i="23"/>
  <c r="M127" i="23"/>
  <c r="M128" i="23"/>
  <c r="M129" i="23"/>
  <c r="M130" i="23"/>
  <c r="M131" i="23"/>
  <c r="M132" i="23"/>
  <c r="M133" i="23"/>
  <c r="M134" i="23"/>
  <c r="M135" i="23"/>
  <c r="M136" i="23"/>
  <c r="M137" i="23"/>
  <c r="M138" i="23"/>
  <c r="M139" i="23"/>
  <c r="M140" i="23"/>
  <c r="M141" i="23"/>
  <c r="M142" i="23"/>
  <c r="M143" i="23"/>
  <c r="M144" i="23"/>
  <c r="M145" i="23"/>
  <c r="M146" i="23"/>
  <c r="M147" i="23"/>
  <c r="M148" i="23"/>
  <c r="M149" i="23"/>
  <c r="M150" i="23"/>
  <c r="M151" i="23"/>
  <c r="M152" i="23"/>
  <c r="M153" i="23"/>
  <c r="M154" i="23"/>
  <c r="M155" i="23"/>
  <c r="M156" i="23"/>
  <c r="M157" i="23"/>
  <c r="M158" i="23"/>
  <c r="M159" i="23"/>
  <c r="M160" i="23"/>
  <c r="M161" i="23"/>
  <c r="M162" i="23"/>
  <c r="M163" i="23"/>
  <c r="M164" i="23"/>
  <c r="M165" i="23"/>
  <c r="M166" i="23"/>
  <c r="M167" i="23"/>
  <c r="M168" i="23"/>
  <c r="M169" i="23"/>
  <c r="M170" i="23"/>
  <c r="M171" i="23"/>
  <c r="M172" i="23"/>
  <c r="M173" i="23"/>
  <c r="M174" i="23"/>
  <c r="M175" i="23"/>
  <c r="M176" i="23"/>
  <c r="M177" i="23"/>
  <c r="M178" i="23"/>
  <c r="M179" i="23"/>
  <c r="M180" i="23"/>
  <c r="M181" i="23"/>
  <c r="M182" i="23"/>
  <c r="M183" i="23"/>
  <c r="M184" i="23"/>
  <c r="M185" i="23"/>
  <c r="M186" i="23"/>
  <c r="M187" i="23"/>
  <c r="M188" i="23"/>
  <c r="M189" i="23"/>
  <c r="M190" i="23"/>
  <c r="M191" i="23"/>
  <c r="M192" i="23"/>
  <c r="M193" i="23"/>
  <c r="M194" i="23"/>
  <c r="M195" i="23"/>
  <c r="M196" i="23"/>
  <c r="M197" i="23"/>
  <c r="M198" i="23"/>
  <c r="M199" i="23"/>
  <c r="M200" i="23"/>
  <c r="M201" i="23"/>
  <c r="M202" i="23"/>
  <c r="M203" i="23"/>
  <c r="M204" i="23"/>
  <c r="M205" i="23"/>
  <c r="M206" i="23"/>
  <c r="M207" i="23"/>
  <c r="M208" i="23"/>
  <c r="M209" i="23"/>
  <c r="M210" i="23"/>
  <c r="M211" i="23"/>
  <c r="M212" i="23"/>
  <c r="M213" i="23"/>
  <c r="M214" i="23"/>
  <c r="M215" i="23"/>
  <c r="M216" i="23"/>
  <c r="M217" i="23"/>
  <c r="M218" i="23"/>
  <c r="M219" i="23"/>
  <c r="M220" i="23"/>
  <c r="M221" i="23"/>
  <c r="M222" i="23"/>
  <c r="M223" i="23"/>
  <c r="M224" i="23"/>
  <c r="M225" i="23"/>
  <c r="M226" i="23"/>
  <c r="M227" i="23"/>
  <c r="M228" i="23"/>
  <c r="M229" i="23"/>
  <c r="M230" i="23"/>
  <c r="M3" i="23"/>
  <c r="J233" i="23"/>
  <c r="J234" i="23"/>
  <c r="J235" i="23"/>
  <c r="M232" i="23" l="1"/>
  <c r="M234" i="23"/>
  <c r="M233" i="23"/>
  <c r="M231" i="23"/>
  <c r="H235" i="23" l="1"/>
  <c r="F28" i="25" l="1"/>
  <c r="F24" i="25"/>
  <c r="F16" i="25"/>
  <c r="F9" i="25"/>
  <c r="J32" i="25" l="1"/>
  <c r="C237" i="23"/>
  <c r="C239" i="23" s="1"/>
  <c r="F237" i="23"/>
  <c r="E237" i="23"/>
  <c r="F239" i="23" l="1"/>
  <c r="F240" i="23" s="1"/>
  <c r="E239" i="23"/>
  <c r="E240" i="23" s="1"/>
  <c r="D237" i="23"/>
  <c r="F231" i="23"/>
  <c r="E231" i="23"/>
  <c r="D231" i="23"/>
  <c r="C231" i="23"/>
  <c r="G6" i="24"/>
  <c r="F6" i="24"/>
  <c r="B231" i="23"/>
  <c r="J6" i="24" l="1"/>
  <c r="C240" i="23"/>
  <c r="C241" i="23" s="1"/>
  <c r="K3" i="23"/>
  <c r="K4" i="23"/>
  <c r="K5" i="23"/>
  <c r="K6" i="23"/>
  <c r="K7" i="23"/>
  <c r="K8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8" i="23"/>
  <c r="K49" i="23"/>
  <c r="K50" i="23"/>
  <c r="K51" i="23"/>
  <c r="K52" i="23"/>
  <c r="K53" i="23"/>
  <c r="K54" i="23"/>
  <c r="K55" i="23"/>
  <c r="K56" i="23"/>
  <c r="K57" i="23"/>
  <c r="K58" i="23"/>
  <c r="K59" i="23"/>
  <c r="K60" i="23"/>
  <c r="K61" i="23"/>
  <c r="K62" i="23"/>
  <c r="K63" i="23"/>
  <c r="K64" i="23"/>
  <c r="K65" i="23"/>
  <c r="K66" i="23"/>
  <c r="K67" i="23"/>
  <c r="K68" i="23"/>
  <c r="K69" i="23"/>
  <c r="K70" i="23"/>
  <c r="K71" i="23"/>
  <c r="K72" i="23"/>
  <c r="K73" i="23"/>
  <c r="K74" i="23"/>
  <c r="K75" i="23"/>
  <c r="K76" i="23"/>
  <c r="K77" i="23"/>
  <c r="K78" i="23"/>
  <c r="K79" i="23"/>
  <c r="K80" i="23"/>
  <c r="K81" i="23"/>
  <c r="K82" i="23"/>
  <c r="K83" i="23"/>
  <c r="K84" i="23"/>
  <c r="K85" i="23"/>
  <c r="K86" i="23"/>
  <c r="K87" i="23"/>
  <c r="K88" i="23"/>
  <c r="K89" i="23"/>
  <c r="K90" i="23"/>
  <c r="K91" i="23"/>
  <c r="K92" i="23"/>
  <c r="K93" i="23"/>
  <c r="K94" i="23"/>
  <c r="K97" i="23"/>
  <c r="K100" i="23"/>
  <c r="K101" i="23"/>
  <c r="J91" i="23"/>
  <c r="J87" i="23"/>
  <c r="J101" i="23"/>
  <c r="I101" i="23"/>
  <c r="H101" i="23"/>
  <c r="J100" i="23"/>
  <c r="I100" i="23"/>
  <c r="H100" i="23"/>
  <c r="J97" i="23"/>
  <c r="I97" i="23"/>
  <c r="H97" i="23"/>
  <c r="J94" i="23"/>
  <c r="I94" i="23"/>
  <c r="H94" i="23"/>
  <c r="J93" i="23"/>
  <c r="I93" i="23"/>
  <c r="H93" i="23"/>
  <c r="J92" i="23"/>
  <c r="I92" i="23"/>
  <c r="H92" i="23"/>
  <c r="I91" i="23"/>
  <c r="H91" i="23"/>
  <c r="J90" i="23"/>
  <c r="I90" i="23"/>
  <c r="H90" i="23"/>
  <c r="J89" i="23"/>
  <c r="I89" i="23"/>
  <c r="H89" i="23"/>
  <c r="J88" i="23"/>
  <c r="I88" i="23"/>
  <c r="H88" i="23"/>
  <c r="I87" i="23"/>
  <c r="H87" i="23"/>
  <c r="J86" i="23"/>
  <c r="I86" i="23"/>
  <c r="H86" i="23"/>
  <c r="J85" i="23"/>
  <c r="I85" i="23"/>
  <c r="H85" i="23"/>
  <c r="J84" i="23"/>
  <c r="I84" i="23"/>
  <c r="H84" i="23"/>
  <c r="J83" i="23"/>
  <c r="I83" i="23"/>
  <c r="H83" i="23"/>
  <c r="J82" i="23"/>
  <c r="I82" i="23"/>
  <c r="H82" i="23"/>
  <c r="J81" i="23"/>
  <c r="I81" i="23"/>
  <c r="H81" i="23"/>
  <c r="J80" i="23"/>
  <c r="I80" i="23"/>
  <c r="H80" i="23"/>
  <c r="J79" i="23"/>
  <c r="I79" i="23"/>
  <c r="H79" i="23"/>
  <c r="J78" i="23"/>
  <c r="I78" i="23"/>
  <c r="H78" i="23"/>
  <c r="J77" i="23"/>
  <c r="I77" i="23"/>
  <c r="H77" i="23"/>
  <c r="J76" i="23"/>
  <c r="I76" i="23"/>
  <c r="H76" i="23"/>
  <c r="J75" i="23"/>
  <c r="I75" i="23"/>
  <c r="H75" i="23"/>
  <c r="J74" i="23"/>
  <c r="I74" i="23"/>
  <c r="H74" i="23"/>
  <c r="J73" i="23"/>
  <c r="I73" i="23"/>
  <c r="H73" i="23"/>
  <c r="J72" i="23"/>
  <c r="I72" i="23"/>
  <c r="H72" i="23"/>
  <c r="J71" i="23"/>
  <c r="I71" i="23"/>
  <c r="H71" i="23"/>
  <c r="J70" i="23"/>
  <c r="I70" i="23"/>
  <c r="H70" i="23"/>
  <c r="J69" i="23"/>
  <c r="I69" i="23"/>
  <c r="H69" i="23"/>
  <c r="J68" i="23"/>
  <c r="I68" i="23"/>
  <c r="H68" i="23"/>
  <c r="J67" i="23"/>
  <c r="I67" i="23"/>
  <c r="H67" i="23"/>
  <c r="J66" i="23"/>
  <c r="I66" i="23"/>
  <c r="H66" i="23"/>
  <c r="J65" i="23"/>
  <c r="I65" i="23"/>
  <c r="H65" i="23"/>
  <c r="J64" i="23"/>
  <c r="I64" i="23"/>
  <c r="H64" i="23"/>
  <c r="J63" i="23"/>
  <c r="I63" i="23"/>
  <c r="H63" i="23"/>
  <c r="J62" i="23"/>
  <c r="I62" i="23"/>
  <c r="H62" i="23"/>
  <c r="J61" i="23"/>
  <c r="I61" i="23"/>
  <c r="H61" i="23"/>
  <c r="J60" i="23"/>
  <c r="I60" i="23"/>
  <c r="H60" i="23"/>
  <c r="J59" i="23"/>
  <c r="I59" i="23"/>
  <c r="H59" i="23"/>
  <c r="J58" i="23"/>
  <c r="I58" i="23"/>
  <c r="H58" i="23"/>
  <c r="J57" i="23"/>
  <c r="I57" i="23"/>
  <c r="H57" i="23"/>
  <c r="J56" i="23"/>
  <c r="I56" i="23"/>
  <c r="H56" i="23"/>
  <c r="J55" i="23"/>
  <c r="I55" i="23"/>
  <c r="H55" i="23"/>
  <c r="J54" i="23"/>
  <c r="I54" i="23"/>
  <c r="H54" i="23"/>
  <c r="J53" i="23"/>
  <c r="I53" i="23"/>
  <c r="H53" i="23"/>
  <c r="J52" i="23"/>
  <c r="I52" i="23"/>
  <c r="H52" i="23"/>
  <c r="J51" i="23"/>
  <c r="I51" i="23"/>
  <c r="H51" i="23"/>
  <c r="J50" i="23"/>
  <c r="I50" i="23"/>
  <c r="H50" i="23"/>
  <c r="J49" i="23"/>
  <c r="I49" i="23"/>
  <c r="H49" i="23"/>
  <c r="J48" i="23"/>
  <c r="I48" i="23"/>
  <c r="H48" i="23"/>
  <c r="J47" i="23"/>
  <c r="I47" i="23"/>
  <c r="H47" i="23"/>
  <c r="J46" i="23"/>
  <c r="I46" i="23"/>
  <c r="H46" i="23"/>
  <c r="J45" i="23"/>
  <c r="I45" i="23"/>
  <c r="H45" i="23"/>
  <c r="J44" i="23"/>
  <c r="I44" i="23"/>
  <c r="H44" i="23"/>
  <c r="J43" i="23"/>
  <c r="I43" i="23"/>
  <c r="H43" i="23"/>
  <c r="J42" i="23"/>
  <c r="I42" i="23"/>
  <c r="H42" i="23"/>
  <c r="J41" i="23"/>
  <c r="I41" i="23"/>
  <c r="H41" i="23"/>
  <c r="J40" i="23"/>
  <c r="I40" i="23"/>
  <c r="H40" i="23"/>
  <c r="J39" i="23"/>
  <c r="I39" i="23"/>
  <c r="H39" i="23"/>
  <c r="J38" i="23"/>
  <c r="I38" i="23"/>
  <c r="H38" i="23"/>
  <c r="J37" i="23"/>
  <c r="I37" i="23"/>
  <c r="H37" i="23"/>
  <c r="J36" i="23"/>
  <c r="I36" i="23"/>
  <c r="H36" i="23"/>
  <c r="J35" i="23"/>
  <c r="I35" i="23"/>
  <c r="H35" i="23"/>
  <c r="J34" i="23"/>
  <c r="I34" i="23"/>
  <c r="H34" i="23"/>
  <c r="J33" i="23"/>
  <c r="I33" i="23"/>
  <c r="H33" i="23"/>
  <c r="J32" i="23"/>
  <c r="I32" i="23"/>
  <c r="H32" i="23"/>
  <c r="J31" i="23"/>
  <c r="I31" i="23"/>
  <c r="H31" i="23"/>
  <c r="J30" i="23"/>
  <c r="I30" i="23"/>
  <c r="H30" i="23"/>
  <c r="J29" i="23"/>
  <c r="I29" i="23"/>
  <c r="H29" i="23"/>
  <c r="J28" i="23"/>
  <c r="I28" i="23"/>
  <c r="H28" i="23"/>
  <c r="J27" i="23"/>
  <c r="I27" i="23"/>
  <c r="H27" i="23"/>
  <c r="J26" i="23"/>
  <c r="I26" i="23"/>
  <c r="H26" i="23"/>
  <c r="J25" i="23"/>
  <c r="I25" i="23"/>
  <c r="H25" i="23"/>
  <c r="J24" i="23"/>
  <c r="I24" i="23"/>
  <c r="H24" i="23"/>
  <c r="J23" i="23"/>
  <c r="I23" i="23"/>
  <c r="H23" i="23"/>
  <c r="J22" i="23"/>
  <c r="I22" i="23"/>
  <c r="H22" i="23"/>
  <c r="J21" i="23"/>
  <c r="I21" i="23"/>
  <c r="H21" i="23"/>
  <c r="J20" i="23"/>
  <c r="I20" i="23"/>
  <c r="H20" i="23"/>
  <c r="J19" i="23"/>
  <c r="I19" i="23"/>
  <c r="H19" i="23"/>
  <c r="J18" i="23"/>
  <c r="I18" i="23"/>
  <c r="H18" i="23"/>
  <c r="J17" i="23"/>
  <c r="I17" i="23"/>
  <c r="H17" i="23"/>
  <c r="J16" i="23"/>
  <c r="I16" i="23"/>
  <c r="H16" i="23"/>
  <c r="J15" i="23"/>
  <c r="I15" i="23"/>
  <c r="H15" i="23"/>
  <c r="J14" i="23"/>
  <c r="I14" i="23"/>
  <c r="H14" i="23"/>
  <c r="J13" i="23"/>
  <c r="I13" i="23"/>
  <c r="H13" i="23"/>
  <c r="J12" i="23"/>
  <c r="I12" i="23"/>
  <c r="H12" i="23"/>
  <c r="J11" i="23"/>
  <c r="I11" i="23"/>
  <c r="H11" i="23"/>
  <c r="J10" i="23"/>
  <c r="I10" i="23"/>
  <c r="H10" i="23"/>
  <c r="J9" i="23"/>
  <c r="I9" i="23"/>
  <c r="H9" i="23"/>
  <c r="J8" i="23"/>
  <c r="I8" i="23"/>
  <c r="H8" i="23"/>
  <c r="J7" i="23"/>
  <c r="I7" i="23"/>
  <c r="H7" i="23"/>
  <c r="J6" i="23"/>
  <c r="I6" i="23"/>
  <c r="H6" i="23"/>
  <c r="J5" i="23"/>
  <c r="I5" i="23"/>
  <c r="H5" i="23"/>
  <c r="J4" i="23"/>
  <c r="I4" i="23"/>
  <c r="H4" i="23"/>
  <c r="J3" i="23"/>
  <c r="I3" i="23"/>
  <c r="H3" i="23"/>
  <c r="E6" i="24" l="1"/>
  <c r="H6" i="24"/>
  <c r="C7" i="24" l="1"/>
</calcChain>
</file>

<file path=xl/sharedStrings.xml><?xml version="1.0" encoding="utf-8"?>
<sst xmlns="http://schemas.openxmlformats.org/spreadsheetml/2006/main" count="410" uniqueCount="307">
  <si>
    <t>Kopā, m</t>
  </si>
  <si>
    <t>kopā</t>
  </si>
  <si>
    <t>Segkārta, m</t>
  </si>
  <si>
    <t>Smilts</t>
  </si>
  <si>
    <t>Smilts-grants</t>
  </si>
  <si>
    <t>Pārbaude - visiem jābūt nullēm</t>
  </si>
  <si>
    <t>Kopā (M-L-K)</t>
  </si>
  <si>
    <r>
      <rPr>
        <sz val="9"/>
        <rFont val="Calibri"/>
        <family val="2"/>
        <charset val="186"/>
      </rPr>
      <t>Kopā</t>
    </r>
    <r>
      <rPr>
        <sz val="8"/>
        <rFont val="Calibri"/>
        <family val="2"/>
        <charset val="186"/>
      </rPr>
      <t xml:space="preserve"> (visi kopējie)</t>
    </r>
  </si>
  <si>
    <t>Izstrādnes nr.</t>
  </si>
  <si>
    <t>Kopā</t>
  </si>
  <si>
    <t>Vidējais biezums, m</t>
  </si>
  <si>
    <t>Slāņa vidējais biezums, m</t>
  </si>
  <si>
    <r>
      <t>Aprēķina laukums, tūkst. m</t>
    </r>
    <r>
      <rPr>
        <b/>
        <vertAlign val="superscript"/>
        <sz val="10"/>
        <rFont val="Calibri"/>
        <family val="2"/>
        <charset val="186"/>
        <scheme val="minor"/>
      </rPr>
      <t>2</t>
    </r>
  </si>
  <si>
    <t>-</t>
  </si>
  <si>
    <t>Laukumu platību aprēķins</t>
  </si>
  <si>
    <r>
      <t>Platība, tūkst. m</t>
    </r>
    <r>
      <rPr>
        <b/>
        <vertAlign val="superscript"/>
        <sz val="11"/>
        <rFont val="Calibri"/>
        <family val="2"/>
        <charset val="186"/>
        <scheme val="minor"/>
      </rPr>
      <t>2</t>
    </r>
  </si>
  <si>
    <t>Atradnes kopējā platība</t>
  </si>
  <si>
    <t>1. laukums</t>
  </si>
  <si>
    <t>2. laukums</t>
  </si>
  <si>
    <t>Augstā tipa mazsadalījušās kūdras izplatības laukums:</t>
  </si>
  <si>
    <t>Augstā tipa vidēji un labi sadalījušās kūdras izplatības laukums:</t>
  </si>
  <si>
    <t>1. izplatības laukums</t>
  </si>
  <si>
    <t>2. izplatības laukums</t>
  </si>
  <si>
    <t>Pārejas tipa vidēji un labi sadalījušās kūdras izplatības laukums:</t>
  </si>
  <si>
    <t>Zemā tipa vidēji un labi sadalījušās kūdras izplatības laukums:</t>
  </si>
  <si>
    <t xml:space="preserve">Kopā </t>
  </si>
  <si>
    <t>(Segšņu kārta)</t>
  </si>
  <si>
    <t>z.1</t>
  </si>
  <si>
    <t>z.2</t>
  </si>
  <si>
    <t>z.3</t>
  </si>
  <si>
    <t>z.4</t>
  </si>
  <si>
    <t>z.5</t>
  </si>
  <si>
    <t>z.6</t>
  </si>
  <si>
    <t>z.8</t>
  </si>
  <si>
    <t>z.9</t>
  </si>
  <si>
    <t>z.12</t>
  </si>
  <si>
    <t>z.16</t>
  </si>
  <si>
    <t>z.17</t>
  </si>
  <si>
    <t>z.20</t>
  </si>
  <si>
    <t>z.21</t>
  </si>
  <si>
    <t>z.22</t>
  </si>
  <si>
    <t>z.23</t>
  </si>
  <si>
    <t>z.24</t>
  </si>
  <si>
    <t>z.25</t>
  </si>
  <si>
    <t>z.26</t>
  </si>
  <si>
    <t>z.27</t>
  </si>
  <si>
    <t>z.28</t>
  </si>
  <si>
    <t>z.30</t>
  </si>
  <si>
    <t>z.31</t>
  </si>
  <si>
    <t>z.32</t>
  </si>
  <si>
    <t>z.33</t>
  </si>
  <si>
    <t>z.34</t>
  </si>
  <si>
    <t>z.35</t>
  </si>
  <si>
    <t>z.36</t>
  </si>
  <si>
    <t>z.37</t>
  </si>
  <si>
    <t>z.38</t>
  </si>
  <si>
    <t>z.39</t>
  </si>
  <si>
    <t>z.41</t>
  </si>
  <si>
    <t>z.42</t>
  </si>
  <si>
    <t>z.43</t>
  </si>
  <si>
    <t>z.44</t>
  </si>
  <si>
    <t>z.45</t>
  </si>
  <si>
    <t>z.46</t>
  </si>
  <si>
    <t>z.47</t>
  </si>
  <si>
    <t>z.49</t>
  </si>
  <si>
    <t>z.50</t>
  </si>
  <si>
    <t>z.52</t>
  </si>
  <si>
    <t>z.53</t>
  </si>
  <si>
    <t>z.54</t>
  </si>
  <si>
    <t>z.56</t>
  </si>
  <si>
    <t>z.57</t>
  </si>
  <si>
    <t>z.58</t>
  </si>
  <si>
    <t>z.67</t>
  </si>
  <si>
    <t>z.68</t>
  </si>
  <si>
    <t>z.69</t>
  </si>
  <si>
    <t>z.71</t>
  </si>
  <si>
    <t>z.72</t>
  </si>
  <si>
    <t>z.73</t>
  </si>
  <si>
    <t>z.83</t>
  </si>
  <si>
    <t>z.84</t>
  </si>
  <si>
    <t>z.85</t>
  </si>
  <si>
    <t>z.86</t>
  </si>
  <si>
    <t>z.87</t>
  </si>
  <si>
    <t>z.88</t>
  </si>
  <si>
    <t>z.89</t>
  </si>
  <si>
    <t>z.100</t>
  </si>
  <si>
    <t>z.101</t>
  </si>
  <si>
    <t>z.104</t>
  </si>
  <si>
    <t>z.105</t>
  </si>
  <si>
    <t>z.106</t>
  </si>
  <si>
    <t>z.107</t>
  </si>
  <si>
    <t>z.108</t>
  </si>
  <si>
    <t>z.112</t>
  </si>
  <si>
    <t>z.113</t>
  </si>
  <si>
    <t>z.114</t>
  </si>
  <si>
    <t>z.115</t>
  </si>
  <si>
    <t>z.116</t>
  </si>
  <si>
    <t>z.117</t>
  </si>
  <si>
    <t>z.118</t>
  </si>
  <si>
    <t>z.119</t>
  </si>
  <si>
    <t>z.120</t>
  </si>
  <si>
    <t>z.126</t>
  </si>
  <si>
    <t>z.127</t>
  </si>
  <si>
    <t>z.129</t>
  </si>
  <si>
    <r>
      <t>Segkārtas apjoms, tūkst. m</t>
    </r>
    <r>
      <rPr>
        <vertAlign val="superscript"/>
        <sz val="10"/>
        <rFont val="Calibri"/>
        <family val="2"/>
        <charset val="186"/>
      </rPr>
      <t>3</t>
    </r>
  </si>
  <si>
    <r>
      <t>Kopējais kūdras apjoms, tūkst. m</t>
    </r>
    <r>
      <rPr>
        <vertAlign val="superscript"/>
        <sz val="10"/>
        <rFont val="Calibri"/>
        <family val="2"/>
        <charset val="186"/>
      </rPr>
      <t>3</t>
    </r>
  </si>
  <si>
    <t>Sidjakina pārrēķ. koef. pie 40% mitruma</t>
  </si>
  <si>
    <t>6832533:06</t>
  </si>
  <si>
    <t>G2</t>
  </si>
  <si>
    <t>G1</t>
  </si>
  <si>
    <t>Grāvju platība m2</t>
  </si>
  <si>
    <t>Grāvju vidējais dziļums, m</t>
  </si>
  <si>
    <t>Grāvis</t>
  </si>
  <si>
    <r>
      <t>Kopējais no grāvjiem izņemtais derīgā materiāla apjoms, tūkst. m</t>
    </r>
    <r>
      <rPr>
        <vertAlign val="superscript"/>
        <sz val="8"/>
        <rFont val="Calibri"/>
        <family val="2"/>
        <charset val="186"/>
        <scheme val="minor"/>
      </rPr>
      <t>3</t>
    </r>
  </si>
  <si>
    <r>
      <t>Kopējais no grāvjiem izņemtais  apjoms, tūkst. m</t>
    </r>
    <r>
      <rPr>
        <vertAlign val="superscript"/>
        <sz val="8"/>
        <rFont val="Calibri"/>
        <family val="2"/>
        <charset val="186"/>
        <scheme val="minor"/>
      </rPr>
      <t>3</t>
    </r>
  </si>
  <si>
    <t>Mazsadalījusies augstā tipa kūdra</t>
  </si>
  <si>
    <t>Vidēji un labi sadalījusies augstā tipa kūdra</t>
  </si>
  <si>
    <t>Vidēji un labi sadalījusies pārejas tipa kūdra</t>
  </si>
  <si>
    <t>z.10</t>
  </si>
  <si>
    <t>zpp.11</t>
  </si>
  <si>
    <t>z.18</t>
  </si>
  <si>
    <t>z.40</t>
  </si>
  <si>
    <t>z.48</t>
  </si>
  <si>
    <t>zpp.51</t>
  </si>
  <si>
    <t>zpp.55</t>
  </si>
  <si>
    <t>zpp.59</t>
  </si>
  <si>
    <t>z.60</t>
  </si>
  <si>
    <t>z.61</t>
  </si>
  <si>
    <t>z.62</t>
  </si>
  <si>
    <t>z.63</t>
  </si>
  <si>
    <t>z.64</t>
  </si>
  <si>
    <t>z.65</t>
  </si>
  <si>
    <t>z.66</t>
  </si>
  <si>
    <t>z.70</t>
  </si>
  <si>
    <t>z.74</t>
  </si>
  <si>
    <t>z.75</t>
  </si>
  <si>
    <t>z.76</t>
  </si>
  <si>
    <t>z.77</t>
  </si>
  <si>
    <t>z.78</t>
  </si>
  <si>
    <t>z.79</t>
  </si>
  <si>
    <t>z.80</t>
  </si>
  <si>
    <t>z.81</t>
  </si>
  <si>
    <t>z.82</t>
  </si>
  <si>
    <t>z.90</t>
  </si>
  <si>
    <t>z.91</t>
  </si>
  <si>
    <t>z.92</t>
  </si>
  <si>
    <t>z.93</t>
  </si>
  <si>
    <t>z.94</t>
  </si>
  <si>
    <t>zpp.95</t>
  </si>
  <si>
    <t>z.96</t>
  </si>
  <si>
    <t>z.97</t>
  </si>
  <si>
    <t>z.98</t>
  </si>
  <si>
    <t>zpp.99</t>
  </si>
  <si>
    <t>z.102</t>
  </si>
  <si>
    <t>zpp.103</t>
  </si>
  <si>
    <t>z.109</t>
  </si>
  <si>
    <t>z.110</t>
  </si>
  <si>
    <t>z.111</t>
  </si>
  <si>
    <t>z.121</t>
  </si>
  <si>
    <t>z.122</t>
  </si>
  <si>
    <t>z.123</t>
  </si>
  <si>
    <t>z.124</t>
  </si>
  <si>
    <t>z.125</t>
  </si>
  <si>
    <t>z.128</t>
  </si>
  <si>
    <t>z.130</t>
  </si>
  <si>
    <t>z.131</t>
  </si>
  <si>
    <t>z.132</t>
  </si>
  <si>
    <t>z.133</t>
  </si>
  <si>
    <t>z.134</t>
  </si>
  <si>
    <t>z.135</t>
  </si>
  <si>
    <t>z.136</t>
  </si>
  <si>
    <t>z.137</t>
  </si>
  <si>
    <t>z.138</t>
  </si>
  <si>
    <t>z.139</t>
  </si>
  <si>
    <t>z.140</t>
  </si>
  <si>
    <t>z.141</t>
  </si>
  <si>
    <t>z.144</t>
  </si>
  <si>
    <t>z.145</t>
  </si>
  <si>
    <t>zpp.146</t>
  </si>
  <si>
    <t>z.147</t>
  </si>
  <si>
    <t>z.148</t>
  </si>
  <si>
    <t>z.149</t>
  </si>
  <si>
    <t>zpp.150</t>
  </si>
  <si>
    <t>z.151</t>
  </si>
  <si>
    <t>z.152</t>
  </si>
  <si>
    <t>z.153</t>
  </si>
  <si>
    <t>zpp.154</t>
  </si>
  <si>
    <t>z.155</t>
  </si>
  <si>
    <t>z.158</t>
  </si>
  <si>
    <t>z.159</t>
  </si>
  <si>
    <t>z.160</t>
  </si>
  <si>
    <t>z.161</t>
  </si>
  <si>
    <t>z.162</t>
  </si>
  <si>
    <t>z.163</t>
  </si>
  <si>
    <t>z.164</t>
  </si>
  <si>
    <t>z.165</t>
  </si>
  <si>
    <t>z.166</t>
  </si>
  <si>
    <t>z.167</t>
  </si>
  <si>
    <t>z.168</t>
  </si>
  <si>
    <t>z.169</t>
  </si>
  <si>
    <t>z.172</t>
  </si>
  <si>
    <t>z.173</t>
  </si>
  <si>
    <t>z.174</t>
  </si>
  <si>
    <t>z.175</t>
  </si>
  <si>
    <t>z.176</t>
  </si>
  <si>
    <t>z.177</t>
  </si>
  <si>
    <t>z.178</t>
  </si>
  <si>
    <t>z.179</t>
  </si>
  <si>
    <t>z.180</t>
  </si>
  <si>
    <t>z.181</t>
  </si>
  <si>
    <t>z.182</t>
  </si>
  <si>
    <t>z.183</t>
  </si>
  <si>
    <t>z.184</t>
  </si>
  <si>
    <t>z.185</t>
  </si>
  <si>
    <t>z.187</t>
  </si>
  <si>
    <t>z.188</t>
  </si>
  <si>
    <t>z.189</t>
  </si>
  <si>
    <t>z.190</t>
  </si>
  <si>
    <t>z.191</t>
  </si>
  <si>
    <t>z.192</t>
  </si>
  <si>
    <t>z.193</t>
  </si>
  <si>
    <t>z.194</t>
  </si>
  <si>
    <t>z.195</t>
  </si>
  <si>
    <t>z.196</t>
  </si>
  <si>
    <t>z.197</t>
  </si>
  <si>
    <t>z.198</t>
  </si>
  <si>
    <t>z.199</t>
  </si>
  <si>
    <t>z.201</t>
  </si>
  <si>
    <t>zpp.202</t>
  </si>
  <si>
    <t>z.203</t>
  </si>
  <si>
    <t>z.204</t>
  </si>
  <si>
    <t>z.205</t>
  </si>
  <si>
    <t>zpp.206</t>
  </si>
  <si>
    <t>z.207</t>
  </si>
  <si>
    <t>z.208</t>
  </si>
  <si>
    <t>z.209</t>
  </si>
  <si>
    <t>zpp.210</t>
  </si>
  <si>
    <t>z.211</t>
  </si>
  <si>
    <t>z.212</t>
  </si>
  <si>
    <t>z.213</t>
  </si>
  <si>
    <t>z.214</t>
  </si>
  <si>
    <t>z.215</t>
  </si>
  <si>
    <t>z.216</t>
  </si>
  <si>
    <t>z.217</t>
  </si>
  <si>
    <t>z.218</t>
  </si>
  <si>
    <t>z.219</t>
  </si>
  <si>
    <t>z.220</t>
  </si>
  <si>
    <t>z.221</t>
  </si>
  <si>
    <t>z.222</t>
  </si>
  <si>
    <t>z.223</t>
  </si>
  <si>
    <t>z.224</t>
  </si>
  <si>
    <t>z.225</t>
  </si>
  <si>
    <t>z.226</t>
  </si>
  <si>
    <t>z.227</t>
  </si>
  <si>
    <t>z.228</t>
  </si>
  <si>
    <t>z.229</t>
  </si>
  <si>
    <t>z.230</t>
  </si>
  <si>
    <t>z.231</t>
  </si>
  <si>
    <t>z.232</t>
  </si>
  <si>
    <t>z.233</t>
  </si>
  <si>
    <t>z.234</t>
  </si>
  <si>
    <t>z.235</t>
  </si>
  <si>
    <t>z.236</t>
  </si>
  <si>
    <t>z.237</t>
  </si>
  <si>
    <t>z.238</t>
  </si>
  <si>
    <t>z.239</t>
  </si>
  <si>
    <t>z.240</t>
  </si>
  <si>
    <t>zpp.241</t>
  </si>
  <si>
    <t>z.242</t>
  </si>
  <si>
    <r>
      <t>Izņemtais materiāla apjoms grāvjos, tūkst. m</t>
    </r>
    <r>
      <rPr>
        <vertAlign val="superscript"/>
        <sz val="8"/>
        <rFont val="Calibri"/>
        <family val="2"/>
        <charset val="186"/>
      </rPr>
      <t>3</t>
    </r>
  </si>
  <si>
    <t>Krājumi pa slāņiem, tūkst. t</t>
  </si>
  <si>
    <t>Krājumi pa tipiem, tūkst. t</t>
  </si>
  <si>
    <t>Krājumi kopā, tūkst. t</t>
  </si>
  <si>
    <t>Zondējuma nr.</t>
  </si>
  <si>
    <t>Kūdras biezums, m</t>
  </si>
  <si>
    <t>Kopējais biezums, m</t>
  </si>
  <si>
    <r>
      <t>Aizsargjoslas platība, tūkst, m</t>
    </r>
    <r>
      <rPr>
        <vertAlign val="superscript"/>
        <sz val="10"/>
        <rFont val="Calibri"/>
        <family val="2"/>
        <charset val="186"/>
      </rPr>
      <t>2</t>
    </r>
  </si>
  <si>
    <t>Aizsargjosla ap grāvi G1</t>
  </si>
  <si>
    <t>zpp.19</t>
  </si>
  <si>
    <r>
      <t>No grāvjiem izņemtais derīgā materiāla apjoms, tūkst. m</t>
    </r>
    <r>
      <rPr>
        <vertAlign val="superscript"/>
        <sz val="10"/>
        <rFont val="Calibri"/>
        <family val="2"/>
        <charset val="186"/>
      </rPr>
      <t>3</t>
    </r>
  </si>
  <si>
    <t>Aizsargjosla ap grāvi G2</t>
  </si>
  <si>
    <t>z.55</t>
  </si>
  <si>
    <r>
      <t>Apjoms aizsargjoslā, tūkst. m</t>
    </r>
    <r>
      <rPr>
        <vertAlign val="superscript"/>
        <sz val="10"/>
        <rFont val="Calibri"/>
        <family val="2"/>
        <charset val="186"/>
      </rPr>
      <t>3</t>
    </r>
  </si>
  <si>
    <t>Aizsargjosla ap grāvi 6832533:06</t>
  </si>
  <si>
    <t>Vides un dabas resursu aizsardzības aizsargjoslas teritorija ap purvu ar platību, lielāku par 100 ha</t>
  </si>
  <si>
    <r>
      <t>Kūdras apjoms aizsargjoslās kopā, tūkst. m</t>
    </r>
    <r>
      <rPr>
        <vertAlign val="superscript"/>
        <sz val="10"/>
        <rFont val="Calibri"/>
        <family val="2"/>
        <charset val="186"/>
      </rPr>
      <t>3</t>
    </r>
  </si>
  <si>
    <t>segkārtas izplatības laukums</t>
  </si>
  <si>
    <t>Grāvis G1</t>
  </si>
  <si>
    <t>Vid. un labi sad. augstā tipa kūdra, m</t>
  </si>
  <si>
    <t>Mazsadalījusies augstā tipa kūdra, m</t>
  </si>
  <si>
    <t>Vid. un labi sad. pārejas tipa kūdra, m</t>
  </si>
  <si>
    <t>Vid. un labi sad. zemā tipa kūdra, m</t>
  </si>
  <si>
    <t>%</t>
  </si>
  <si>
    <t>Summa</t>
  </si>
  <si>
    <t>Grāvis G2</t>
  </si>
  <si>
    <t>Grāvis 6832533:06</t>
  </si>
  <si>
    <r>
      <t>Grāvju kopējā platība, tūkst. m</t>
    </r>
    <r>
      <rPr>
        <vertAlign val="superscript"/>
        <sz val="8"/>
        <rFont val="Calibri"/>
        <family val="2"/>
        <charset val="186"/>
        <scheme val="minor"/>
      </rPr>
      <t>2</t>
    </r>
  </si>
  <si>
    <r>
      <t>Izņemtā derīgā materiāla apjoms grāvjos, tūkst. m</t>
    </r>
    <r>
      <rPr>
        <b/>
        <vertAlign val="superscript"/>
        <sz val="8"/>
        <rFont val="Calibri"/>
        <family val="2"/>
        <charset val="186"/>
        <scheme val="minor"/>
      </rPr>
      <t>3</t>
    </r>
  </si>
  <si>
    <r>
      <t>Izņemtais segkārtas apjoms, tūkst. m</t>
    </r>
    <r>
      <rPr>
        <vertAlign val="superscript"/>
        <sz val="8"/>
        <rFont val="Calibri"/>
        <family val="2"/>
        <charset val="186"/>
        <scheme val="minor"/>
      </rPr>
      <t>3</t>
    </r>
  </si>
  <si>
    <r>
      <t>Izņemtais augstā tipa mazsadalījušās kūdras apjoms, tūkst. m</t>
    </r>
    <r>
      <rPr>
        <vertAlign val="superscript"/>
        <sz val="8"/>
        <rFont val="Calibri"/>
        <family val="2"/>
        <charset val="186"/>
        <scheme val="minor"/>
      </rPr>
      <t>3</t>
    </r>
  </si>
  <si>
    <r>
      <t>Izņemtais augstā tipa vidēji un labi sadalījušās kūdras apjoms, tūkst. m</t>
    </r>
    <r>
      <rPr>
        <vertAlign val="superscript"/>
        <sz val="8"/>
        <rFont val="Calibri"/>
        <family val="2"/>
        <charset val="186"/>
        <scheme val="minor"/>
      </rPr>
      <t>3</t>
    </r>
  </si>
  <si>
    <r>
      <t>Izņemtais pārejas tipa vidēji un labi sadalījušās kūdras apjoms, tūkst. m</t>
    </r>
    <r>
      <rPr>
        <vertAlign val="superscript"/>
        <sz val="8"/>
        <rFont val="Calibri"/>
        <family val="2"/>
        <charset val="186"/>
        <scheme val="minor"/>
      </rPr>
      <t>3</t>
    </r>
  </si>
  <si>
    <r>
      <t>Izņemtais zemā tipa vidēji un labi sadalījušās kūdras apjoms, tūkst. m</t>
    </r>
    <r>
      <rPr>
        <vertAlign val="superscript"/>
        <sz val="8"/>
        <rFont val="Calibri"/>
        <family val="2"/>
        <charset val="186"/>
        <scheme val="minor"/>
      </rPr>
      <t>3</t>
    </r>
  </si>
  <si>
    <r>
      <t>Izņemtais apjoms pa tipiem, tūkst. m</t>
    </r>
    <r>
      <rPr>
        <vertAlign val="superscript"/>
        <sz val="8"/>
        <rFont val="Calibri"/>
        <family val="2"/>
        <charset val="186"/>
        <scheme val="minor"/>
      </rPr>
      <t>3</t>
    </r>
  </si>
  <si>
    <t>Vidēji un labi sadalījusies zemā tipa  kūdra</t>
  </si>
  <si>
    <r>
      <t>Kūdras apjoms, tūkst. m</t>
    </r>
    <r>
      <rPr>
        <vertAlign val="superscript"/>
        <sz val="10"/>
        <rFont val="Calibri"/>
        <family val="2"/>
        <charset val="186"/>
      </rPr>
      <t>3</t>
    </r>
  </si>
  <si>
    <t>Segkārta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</si>
</sst>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&quot;Ls&quot;\ * #,##0.00_-;\-&quot;Ls&quot;\ * #,##0.00_-;_-&quot;Ls&quot;\ * &quot;-&quot;??_-;_-@_-"/>
    <numFmt numFmtId="165" formatCode="0.000"/>
    <numFmt numFmtId="166" formatCode="0.0"/>
    <numFmt numFmtId="167" formatCode="0.0_ ;[Red]\-0.0\ "/>
    <numFmt numFmtId="168" formatCode="[&lt;&gt;0]0.00;General"/>
    <numFmt numFmtId="169" formatCode="_-&quot;Ls &quot;* #,##0.00_-;&quot;-Ls &quot;* #,##0.00_-;_-&quot;Ls &quot;* \-??_-;_-@_-"/>
    <numFmt numFmtId="170" formatCode="0.000000"/>
    <numFmt numFmtId="171" formatCode="0.0000"/>
  </numFmts>
  <fonts count="31" x14ac:knownFonts="1">
    <font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name val="Calibri"/>
      <family val="2"/>
      <charset val="186"/>
    </font>
    <font>
      <sz val="8"/>
      <name val="Calibri"/>
      <family val="2"/>
      <charset val="186"/>
    </font>
    <font>
      <b/>
      <sz val="10"/>
      <name val="Calibri"/>
      <family val="2"/>
      <charset val="186"/>
    </font>
    <font>
      <vertAlign val="superscript"/>
      <sz val="10"/>
      <name val="Calibri"/>
      <family val="2"/>
      <charset val="186"/>
    </font>
    <font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2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b/>
      <vertAlign val="superscript"/>
      <sz val="10"/>
      <name val="Calibri"/>
      <family val="2"/>
      <charset val="186"/>
      <scheme val="minor"/>
    </font>
    <font>
      <b/>
      <u/>
      <sz val="9"/>
      <name val="Calibri"/>
      <family val="2"/>
      <charset val="186"/>
      <scheme val="minor"/>
    </font>
    <font>
      <vertAlign val="superscript"/>
      <sz val="8"/>
      <name val="Calibri"/>
      <family val="2"/>
      <charset val="186"/>
    </font>
    <font>
      <b/>
      <sz val="11"/>
      <name val="Calibri"/>
      <family val="2"/>
      <charset val="186"/>
    </font>
    <font>
      <b/>
      <sz val="18"/>
      <color theme="3"/>
      <name val="Cambria"/>
      <family val="2"/>
      <charset val="186"/>
      <scheme val="major"/>
    </font>
    <font>
      <b/>
      <vertAlign val="superscript"/>
      <sz val="11"/>
      <name val="Calibri"/>
      <family val="2"/>
      <charset val="186"/>
      <scheme val="minor"/>
    </font>
    <font>
      <vertAlign val="superscript"/>
      <sz val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b/>
      <vertAlign val="superscript"/>
      <sz val="8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10" fillId="0" borderId="0"/>
    <xf numFmtId="9" fontId="9" fillId="0" borderId="0" applyFill="0" applyBorder="0" applyAlignment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4" fillId="0" borderId="0"/>
    <xf numFmtId="0" fontId="18" fillId="0" borderId="0"/>
    <xf numFmtId="0" fontId="3" fillId="0" borderId="0"/>
    <xf numFmtId="2" fontId="19" fillId="0" borderId="0">
      <alignment horizontal="center" vertical="center"/>
    </xf>
    <xf numFmtId="0" fontId="18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9" fillId="0" borderId="0"/>
    <xf numFmtId="0" fontId="1" fillId="0" borderId="0"/>
    <xf numFmtId="0" fontId="4" fillId="0" borderId="0"/>
    <xf numFmtId="0" fontId="4" fillId="0" borderId="0"/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1" fillId="7" borderId="9" applyNumberFormat="0" applyFont="0" applyAlignment="0" applyProtection="0"/>
    <xf numFmtId="9" fontId="4" fillId="0" borderId="0" applyFill="0" applyBorder="0" applyAlignment="0" applyProtection="0"/>
    <xf numFmtId="9" fontId="1" fillId="0" borderId="0" applyFont="0" applyFill="0" applyBorder="0" applyAlignment="0" applyProtection="0"/>
    <xf numFmtId="169" fontId="4" fillId="0" borderId="0" applyFill="0" applyBorder="0" applyAlignment="0" applyProtection="0"/>
    <xf numFmtId="0" fontId="9" fillId="0" borderId="0"/>
    <xf numFmtId="0" fontId="4" fillId="0" borderId="0"/>
  </cellStyleXfs>
  <cellXfs count="200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Fill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167" fontId="13" fillId="0" borderId="3" xfId="0" applyNumberFormat="1" applyFont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 vertical="center"/>
    </xf>
    <xf numFmtId="167" fontId="11" fillId="3" borderId="3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Alignment="1">
      <alignment horizontal="center"/>
    </xf>
    <xf numFmtId="167" fontId="11" fillId="0" borderId="0" xfId="0" applyNumberFormat="1" applyFont="1"/>
    <xf numFmtId="167" fontId="15" fillId="3" borderId="3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/>
    </xf>
    <xf numFmtId="0" fontId="12" fillId="0" borderId="3" xfId="0" applyFont="1" applyFill="1" applyBorder="1" applyAlignment="1">
      <alignment vertical="center"/>
    </xf>
    <xf numFmtId="0" fontId="11" fillId="0" borderId="3" xfId="0" applyFont="1" applyBorder="1"/>
    <xf numFmtId="0" fontId="0" fillId="0" borderId="0" xfId="0" applyFont="1"/>
    <xf numFmtId="0" fontId="12" fillId="0" borderId="0" xfId="0" applyFont="1" applyFill="1" applyAlignment="1">
      <alignment vertical="center"/>
    </xf>
    <xf numFmtId="167" fontId="13" fillId="0" borderId="0" xfId="0" applyNumberFormat="1" applyFont="1" applyBorder="1" applyAlignment="1">
      <alignment horizontal="center"/>
    </xf>
    <xf numFmtId="0" fontId="0" fillId="0" borderId="0" xfId="0"/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0" fillId="0" borderId="0" xfId="0" applyBorder="1"/>
    <xf numFmtId="167" fontId="21" fillId="0" borderId="0" xfId="0" applyNumberFormat="1" applyFont="1" applyBorder="1" applyAlignment="1">
      <alignment horizontal="left"/>
    </xf>
    <xf numFmtId="0" fontId="0" fillId="0" borderId="0" xfId="0" applyFill="1"/>
    <xf numFmtId="2" fontId="0" fillId="0" borderId="0" xfId="0" applyNumberFormat="1"/>
    <xf numFmtId="0" fontId="16" fillId="4" borderId="3" xfId="18" applyFont="1" applyFill="1" applyBorder="1" applyAlignment="1">
      <alignment horizontal="center" vertical="center" wrapText="1"/>
    </xf>
    <xf numFmtId="0" fontId="11" fillId="0" borderId="0" xfId="18" applyFont="1" applyAlignment="1">
      <alignment wrapText="1"/>
    </xf>
    <xf numFmtId="0" fontId="11" fillId="0" borderId="0" xfId="18" applyFont="1"/>
    <xf numFmtId="49" fontId="12" fillId="0" borderId="3" xfId="18" applyNumberFormat="1" applyFont="1" applyBorder="1" applyAlignment="1">
      <alignment horizontal="left" vertical="center"/>
    </xf>
    <xf numFmtId="2" fontId="14" fillId="0" borderId="3" xfId="18" applyNumberFormat="1" applyFont="1" applyBorder="1" applyAlignment="1">
      <alignment horizontal="center" vertical="center"/>
    </xf>
    <xf numFmtId="0" fontId="11" fillId="0" borderId="0" xfId="18" applyFont="1" applyAlignment="1">
      <alignment vertical="center"/>
    </xf>
    <xf numFmtId="49" fontId="14" fillId="5" borderId="3" xfId="18" applyNumberFormat="1" applyFont="1" applyFill="1" applyBorder="1" applyAlignment="1">
      <alignment horizontal="left" vertical="center"/>
    </xf>
    <xf numFmtId="2" fontId="12" fillId="5" borderId="3" xfId="18" applyNumberFormat="1" applyFont="1" applyFill="1" applyBorder="1" applyAlignment="1">
      <alignment horizontal="center" vertical="center"/>
    </xf>
    <xf numFmtId="2" fontId="12" fillId="0" borderId="3" xfId="18" applyNumberFormat="1" applyFont="1" applyBorder="1" applyAlignment="1">
      <alignment horizontal="center" vertical="center"/>
    </xf>
    <xf numFmtId="49" fontId="14" fillId="0" borderId="3" xfId="18" applyNumberFormat="1" applyFont="1" applyBorder="1" applyAlignment="1">
      <alignment horizontal="left" vertical="center"/>
    </xf>
    <xf numFmtId="0" fontId="11" fillId="0" borderId="0" xfId="18" applyFont="1" applyAlignment="1">
      <alignment horizontal="center"/>
    </xf>
    <xf numFmtId="0" fontId="12" fillId="0" borderId="4" xfId="0" applyFont="1" applyFill="1" applyBorder="1" applyAlignment="1">
      <alignment horizontal="center" vertical="center" wrapText="1"/>
    </xf>
    <xf numFmtId="2" fontId="19" fillId="0" borderId="3" xfId="8" applyNumberFormat="1" applyFont="1" applyBorder="1" applyAlignment="1">
      <alignment horizontal="center" vertical="center"/>
    </xf>
    <xf numFmtId="2" fontId="19" fillId="0" borderId="3" xfId="8" applyNumberFormat="1" applyFont="1" applyFill="1" applyBorder="1" applyAlignment="1">
      <alignment horizontal="center" vertical="center"/>
    </xf>
    <xf numFmtId="2" fontId="0" fillId="0" borderId="0" xfId="0" applyNumberFormat="1" applyFont="1"/>
    <xf numFmtId="0" fontId="11" fillId="0" borderId="0" xfId="30" applyFont="1"/>
    <xf numFmtId="0" fontId="11" fillId="0" borderId="0" xfId="30" applyFont="1" applyAlignment="1">
      <alignment horizontal="center"/>
    </xf>
    <xf numFmtId="2" fontId="12" fillId="0" borderId="3" xfId="30" applyNumberFormat="1" applyFont="1" applyBorder="1" applyAlignment="1">
      <alignment horizontal="center" vertical="center"/>
    </xf>
    <xf numFmtId="2" fontId="9" fillId="0" borderId="0" xfId="30" applyNumberFormat="1"/>
    <xf numFmtId="0" fontId="11" fillId="0" borderId="0" xfId="30" applyFont="1" applyAlignment="1"/>
    <xf numFmtId="0" fontId="9" fillId="0" borderId="0" xfId="30"/>
    <xf numFmtId="0" fontId="11" fillId="0" borderId="3" xfId="30" applyFont="1" applyBorder="1" applyAlignment="1">
      <alignment horizontal="center" vertical="center"/>
    </xf>
    <xf numFmtId="2" fontId="11" fillId="0" borderId="0" xfId="30" applyNumberFormat="1" applyFont="1" applyAlignment="1"/>
    <xf numFmtId="0" fontId="0" fillId="0" borderId="0" xfId="0" applyFill="1" applyBorder="1"/>
    <xf numFmtId="167" fontId="13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vertical="center"/>
    </xf>
    <xf numFmtId="166" fontId="12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/>
    <xf numFmtId="9" fontId="9" fillId="0" borderId="0" xfId="2" applyFill="1" applyBorder="1" applyAlignment="1"/>
    <xf numFmtId="0" fontId="4" fillId="0" borderId="0" xfId="0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vertical="center"/>
    </xf>
    <xf numFmtId="167" fontId="14" fillId="0" borderId="0" xfId="0" quotePrefix="1" applyNumberFormat="1" applyFont="1" applyFill="1" applyBorder="1" applyAlignment="1">
      <alignment horizontal="center" vertical="center"/>
    </xf>
    <xf numFmtId="167" fontId="12" fillId="0" borderId="0" xfId="0" applyNumberFormat="1" applyFont="1" applyFill="1" applyBorder="1" applyAlignment="1">
      <alignment horizontal="center" vertical="center"/>
    </xf>
    <xf numFmtId="167" fontId="12" fillId="0" borderId="0" xfId="0" applyNumberFormat="1" applyFont="1" applyFill="1" applyBorder="1" applyAlignment="1">
      <alignment vertical="center"/>
    </xf>
    <xf numFmtId="167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7" fontId="11" fillId="0" borderId="0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167" fontId="11" fillId="0" borderId="0" xfId="0" applyNumberFormat="1" applyFont="1" applyFill="1" applyAlignment="1">
      <alignment horizontal="center" vertical="center"/>
    </xf>
    <xf numFmtId="167" fontId="11" fillId="0" borderId="0" xfId="0" applyNumberFormat="1" applyFont="1" applyFill="1" applyAlignment="1">
      <alignment vertical="center"/>
    </xf>
    <xf numFmtId="0" fontId="11" fillId="0" borderId="0" xfId="0" applyFont="1" applyFill="1"/>
    <xf numFmtId="167" fontId="11" fillId="0" borderId="0" xfId="0" applyNumberFormat="1" applyFont="1" applyFill="1" applyAlignment="1">
      <alignment horizontal="center"/>
    </xf>
    <xf numFmtId="167" fontId="11" fillId="0" borderId="0" xfId="0" applyNumberFormat="1" applyFont="1" applyFill="1"/>
    <xf numFmtId="1" fontId="19" fillId="0" borderId="3" xfId="8" applyNumberFormat="1" applyFont="1" applyBorder="1">
      <alignment horizontal="center" vertical="center"/>
    </xf>
    <xf numFmtId="168" fontId="16" fillId="0" borderId="3" xfId="0" applyNumberFormat="1" applyFont="1" applyBorder="1" applyAlignment="1">
      <alignment horizontal="center" vertical="center"/>
    </xf>
    <xf numFmtId="168" fontId="16" fillId="0" borderId="3" xfId="0" applyNumberFormat="1" applyFont="1" applyFill="1" applyBorder="1" applyAlignment="1">
      <alignment horizontal="center" vertical="center"/>
    </xf>
    <xf numFmtId="2" fontId="17" fillId="0" borderId="3" xfId="0" applyNumberFormat="1" applyFont="1" applyBorder="1" applyAlignment="1">
      <alignment horizontal="center" vertical="center"/>
    </xf>
    <xf numFmtId="2" fontId="16" fillId="0" borderId="3" xfId="0" applyNumberFormat="1" applyFont="1" applyFill="1" applyBorder="1" applyAlignment="1">
      <alignment horizontal="center" vertical="center"/>
    </xf>
    <xf numFmtId="2" fontId="16" fillId="0" borderId="3" xfId="0" applyNumberFormat="1" applyFont="1" applyBorder="1" applyAlignment="1">
      <alignment horizontal="center" vertical="center"/>
    </xf>
    <xf numFmtId="2" fontId="17" fillId="0" borderId="3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2" fontId="28" fillId="0" borderId="3" xfId="0" applyNumberFormat="1" applyFont="1" applyBorder="1" applyAlignment="1">
      <alignment horizontal="center" vertical="center"/>
    </xf>
    <xf numFmtId="2" fontId="28" fillId="0" borderId="3" xfId="0" applyNumberFormat="1" applyFont="1" applyFill="1" applyBorder="1" applyAlignment="1">
      <alignment horizontal="center" vertical="center"/>
    </xf>
    <xf numFmtId="2" fontId="28" fillId="0" borderId="3" xfId="0" applyNumberFormat="1" applyFont="1" applyFill="1" applyBorder="1" applyAlignment="1">
      <alignment horizontal="center" vertical="center" wrapText="1"/>
    </xf>
    <xf numFmtId="170" fontId="11" fillId="0" borderId="0" xfId="30" applyNumberFormat="1" applyFont="1"/>
    <xf numFmtId="0" fontId="15" fillId="0" borderId="3" xfId="0" applyFont="1" applyFill="1" applyBorder="1" applyAlignment="1">
      <alignment vertical="center"/>
    </xf>
    <xf numFmtId="2" fontId="16" fillId="0" borderId="2" xfId="0" applyNumberFormat="1" applyFont="1" applyFill="1" applyBorder="1" applyAlignment="1">
      <alignment horizontal="center" vertical="center"/>
    </xf>
    <xf numFmtId="2" fontId="16" fillId="0" borderId="3" xfId="3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2" fontId="16" fillId="0" borderId="5" xfId="30" applyNumberFormat="1" applyFont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/>
    </xf>
    <xf numFmtId="167" fontId="11" fillId="0" borderId="0" xfId="0" applyNumberFormat="1" applyFont="1" applyBorder="1"/>
    <xf numFmtId="0" fontId="0" fillId="0" borderId="3" xfId="0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166" fontId="0" fillId="0" borderId="3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2" fontId="7" fillId="0" borderId="3" xfId="0" applyNumberFormat="1" applyFont="1" applyBorder="1" applyAlignment="1">
      <alignment horizontal="center" vertical="center"/>
    </xf>
    <xf numFmtId="165" fontId="11" fillId="0" borderId="0" xfId="18" applyNumberFormat="1" applyFont="1" applyAlignment="1">
      <alignment vertical="center"/>
    </xf>
    <xf numFmtId="2" fontId="11" fillId="0" borderId="0" xfId="0" applyNumberFormat="1" applyFont="1" applyAlignment="1"/>
    <xf numFmtId="2" fontId="11" fillId="0" borderId="0" xfId="0" applyNumberFormat="1" applyFont="1"/>
    <xf numFmtId="165" fontId="11" fillId="0" borderId="0" xfId="0" applyNumberFormat="1" applyFont="1"/>
    <xf numFmtId="2" fontId="11" fillId="0" borderId="0" xfId="18" applyNumberFormat="1" applyFont="1" applyAlignment="1">
      <alignment vertical="center"/>
    </xf>
    <xf numFmtId="2" fontId="11" fillId="0" borderId="0" xfId="30" applyNumberFormat="1" applyFont="1" applyAlignment="1">
      <alignment horizontal="center"/>
    </xf>
    <xf numFmtId="2" fontId="16" fillId="0" borderId="3" xfId="0" applyNumberFormat="1" applyFont="1" applyBorder="1" applyAlignment="1">
      <alignment horizontal="center" vertical="center"/>
    </xf>
    <xf numFmtId="2" fontId="11" fillId="0" borderId="0" xfId="30" applyNumberFormat="1" applyFont="1"/>
    <xf numFmtId="0" fontId="11" fillId="0" borderId="7" xfId="30" applyFont="1" applyBorder="1"/>
    <xf numFmtId="166" fontId="11" fillId="0" borderId="3" xfId="30" applyNumberFormat="1" applyFont="1" applyBorder="1"/>
    <xf numFmtId="1" fontId="11" fillId="0" borderId="3" xfId="30" applyNumberFormat="1" applyFont="1" applyBorder="1"/>
    <xf numFmtId="0" fontId="11" fillId="10" borderId="5" xfId="30" applyFont="1" applyFill="1" applyBorder="1" applyAlignment="1">
      <alignment horizontal="right" wrapText="1"/>
    </xf>
    <xf numFmtId="0" fontId="11" fillId="10" borderId="3" xfId="30" applyFont="1" applyFill="1" applyBorder="1" applyAlignment="1">
      <alignment wrapText="1"/>
    </xf>
    <xf numFmtId="0" fontId="11" fillId="10" borderId="3" xfId="30" applyFont="1" applyFill="1" applyBorder="1"/>
    <xf numFmtId="0" fontId="11" fillId="10" borderId="3" xfId="30" applyFont="1" applyFill="1" applyBorder="1" applyAlignment="1">
      <alignment horizontal="right" wrapText="1"/>
    </xf>
    <xf numFmtId="1" fontId="11" fillId="0" borderId="3" xfId="30" applyNumberFormat="1" applyFont="1" applyBorder="1" applyAlignment="1">
      <alignment horizontal="center" vertical="center"/>
    </xf>
    <xf numFmtId="166" fontId="11" fillId="0" borderId="3" xfId="30" applyNumberFormat="1" applyFont="1" applyBorder="1" applyAlignment="1">
      <alignment horizontal="center" vertical="center"/>
    </xf>
    <xf numFmtId="0" fontId="11" fillId="0" borderId="0" xfId="30" applyFont="1" applyFill="1" applyBorder="1" applyAlignment="1"/>
    <xf numFmtId="0" fontId="11" fillId="0" borderId="0" xfId="30" applyFont="1" applyFill="1" applyBorder="1"/>
    <xf numFmtId="0" fontId="11" fillId="6" borderId="3" xfId="30" applyFont="1" applyFill="1" applyBorder="1"/>
    <xf numFmtId="1" fontId="11" fillId="6" borderId="3" xfId="30" applyNumberFormat="1" applyFont="1" applyFill="1" applyBorder="1"/>
    <xf numFmtId="0" fontId="15" fillId="0" borderId="3" xfId="30" applyFont="1" applyFill="1" applyBorder="1" applyAlignment="1">
      <alignment horizontal="center" vertical="center"/>
    </xf>
    <xf numFmtId="2" fontId="6" fillId="0" borderId="0" xfId="30" applyNumberFormat="1" applyFont="1" applyAlignment="1">
      <alignment horizontal="center" vertical="center"/>
    </xf>
    <xf numFmtId="2" fontId="29" fillId="0" borderId="3" xfId="30" applyNumberFormat="1" applyFont="1" applyBorder="1" applyAlignment="1">
      <alignment horizontal="center" vertical="center"/>
    </xf>
    <xf numFmtId="2" fontId="15" fillId="0" borderId="3" xfId="30" applyNumberFormat="1" applyFont="1" applyBorder="1" applyAlignment="1">
      <alignment horizontal="center" vertical="center"/>
    </xf>
    <xf numFmtId="2" fontId="6" fillId="0" borderId="3" xfId="30" applyNumberFormat="1" applyFont="1" applyBorder="1" applyAlignment="1">
      <alignment horizontal="center" vertical="center"/>
    </xf>
    <xf numFmtId="2" fontId="15" fillId="0" borderId="4" xfId="30" applyNumberFormat="1" applyFont="1" applyBorder="1" applyAlignment="1">
      <alignment horizontal="center" vertical="center"/>
    </xf>
    <xf numFmtId="0" fontId="15" fillId="0" borderId="3" xfId="30" applyFont="1" applyBorder="1" applyAlignment="1">
      <alignment horizontal="center" vertical="center"/>
    </xf>
    <xf numFmtId="2" fontId="15" fillId="0" borderId="2" xfId="30" applyNumberFormat="1" applyFont="1" applyBorder="1" applyAlignment="1">
      <alignment horizontal="center" vertical="center"/>
    </xf>
    <xf numFmtId="2" fontId="29" fillId="0" borderId="3" xfId="30" applyNumberFormat="1" applyFont="1" applyBorder="1" applyAlignment="1">
      <alignment horizontal="center" vertical="center"/>
    </xf>
    <xf numFmtId="2" fontId="29" fillId="0" borderId="3" xfId="30" applyNumberFormat="1" applyFont="1" applyBorder="1" applyAlignment="1">
      <alignment horizontal="center"/>
    </xf>
    <xf numFmtId="165" fontId="0" fillId="0" borderId="0" xfId="0" applyNumberFormat="1"/>
    <xf numFmtId="2" fontId="23" fillId="0" borderId="3" xfId="0" applyNumberFormat="1" applyFont="1" applyBorder="1" applyAlignment="1">
      <alignment horizontal="center" vertical="center"/>
    </xf>
    <xf numFmtId="171" fontId="11" fillId="0" borderId="0" xfId="30" applyNumberFormat="1" applyFont="1" applyAlignment="1">
      <alignment horizontal="center"/>
    </xf>
    <xf numFmtId="0" fontId="16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0" fillId="9" borderId="3" xfId="0" applyFill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2" fontId="7" fillId="0" borderId="3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15" fillId="6" borderId="6" xfId="30" applyFont="1" applyFill="1" applyBorder="1" applyAlignment="1">
      <alignment horizontal="center" vertical="center"/>
    </xf>
    <xf numFmtId="0" fontId="15" fillId="6" borderId="5" xfId="30" applyFont="1" applyFill="1" applyBorder="1" applyAlignment="1">
      <alignment horizontal="center" vertical="center"/>
    </xf>
    <xf numFmtId="0" fontId="15" fillId="6" borderId="3" xfId="30" applyFont="1" applyFill="1" applyBorder="1" applyAlignment="1">
      <alignment horizontal="center" vertical="center" wrapText="1"/>
    </xf>
    <xf numFmtId="0" fontId="29" fillId="6" borderId="6" xfId="30" applyFont="1" applyFill="1" applyBorder="1" applyAlignment="1">
      <alignment horizontal="center" vertical="center" wrapText="1"/>
    </xf>
    <xf numFmtId="0" fontId="29" fillId="6" borderId="5" xfId="30" applyFont="1" applyFill="1" applyBorder="1" applyAlignment="1">
      <alignment horizontal="center" vertical="center" wrapText="1"/>
    </xf>
    <xf numFmtId="0" fontId="15" fillId="6" borderId="6" xfId="30" applyFont="1" applyFill="1" applyBorder="1" applyAlignment="1">
      <alignment horizontal="center" vertical="center" wrapText="1"/>
    </xf>
    <xf numFmtId="0" fontId="15" fillId="6" borderId="5" xfId="30" applyFont="1" applyFill="1" applyBorder="1" applyAlignment="1">
      <alignment horizontal="center" vertical="center" wrapText="1"/>
    </xf>
    <xf numFmtId="2" fontId="29" fillId="0" borderId="3" xfId="30" applyNumberFormat="1" applyFont="1" applyBorder="1" applyAlignment="1">
      <alignment horizontal="center" vertical="center"/>
    </xf>
    <xf numFmtId="0" fontId="29" fillId="0" borderId="3" xfId="30" applyFont="1" applyBorder="1" applyAlignment="1">
      <alignment horizontal="center" vertical="center"/>
    </xf>
    <xf numFmtId="0" fontId="15" fillId="0" borderId="4" xfId="30" applyFont="1" applyBorder="1" applyAlignment="1">
      <alignment horizontal="left" vertical="center" wrapText="1"/>
    </xf>
    <xf numFmtId="0" fontId="15" fillId="0" borderId="2" xfId="30" applyFont="1" applyBorder="1" applyAlignment="1">
      <alignment horizontal="left" vertical="center" wrapText="1"/>
    </xf>
    <xf numFmtId="2" fontId="15" fillId="6" borderId="6" xfId="30" applyNumberFormat="1" applyFont="1" applyFill="1" applyBorder="1" applyAlignment="1">
      <alignment horizontal="center" vertical="center" wrapText="1"/>
    </xf>
    <xf numFmtId="2" fontId="15" fillId="6" borderId="5" xfId="30" applyNumberFormat="1" applyFont="1" applyFill="1" applyBorder="1" applyAlignment="1">
      <alignment horizontal="center" vertical="center" wrapText="1"/>
    </xf>
    <xf numFmtId="0" fontId="15" fillId="0" borderId="4" xfId="30" applyFont="1" applyFill="1" applyBorder="1" applyAlignment="1">
      <alignment horizontal="left" vertical="center" wrapText="1"/>
    </xf>
    <xf numFmtId="0" fontId="15" fillId="0" borderId="2" xfId="30" applyFont="1" applyFill="1" applyBorder="1" applyAlignment="1">
      <alignment horizontal="left" vertical="center" wrapText="1"/>
    </xf>
    <xf numFmtId="0" fontId="11" fillId="10" borderId="3" xfId="30" applyFont="1" applyFill="1" applyBorder="1" applyAlignment="1">
      <alignment horizontal="center"/>
    </xf>
    <xf numFmtId="0" fontId="11" fillId="10" borderId="2" xfId="3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167" fontId="14" fillId="2" borderId="4" xfId="0" applyNumberFormat="1" applyFont="1" applyFill="1" applyBorder="1" applyAlignment="1">
      <alignment horizontal="center" vertical="center" wrapText="1"/>
    </xf>
    <xf numFmtId="167" fontId="14" fillId="2" borderId="1" xfId="0" applyNumberFormat="1" applyFont="1" applyFill="1" applyBorder="1" applyAlignment="1">
      <alignment horizontal="center" vertical="center" wrapText="1"/>
    </xf>
    <xf numFmtId="167" fontId="14" fillId="2" borderId="2" xfId="0" applyNumberFormat="1" applyFont="1" applyFill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2" fontId="16" fillId="8" borderId="3" xfId="0" applyNumberFormat="1" applyFont="1" applyFill="1" applyBorder="1" applyAlignment="1">
      <alignment horizontal="center"/>
    </xf>
    <xf numFmtId="0" fontId="16" fillId="8" borderId="3" xfId="0" applyFont="1" applyFill="1" applyBorder="1" applyAlignment="1">
      <alignment horizontal="center"/>
    </xf>
    <xf numFmtId="2" fontId="27" fillId="6" borderId="6" xfId="8" applyFont="1" applyFill="1" applyBorder="1" applyAlignment="1">
      <alignment horizontal="center" vertical="center" wrapText="1"/>
    </xf>
    <xf numFmtId="2" fontId="27" fillId="6" borderId="5" xfId="8" applyFont="1" applyFill="1" applyBorder="1" applyAlignment="1">
      <alignment horizontal="center" vertical="center" wrapText="1"/>
    </xf>
    <xf numFmtId="2" fontId="27" fillId="6" borderId="10" xfId="8" applyFont="1" applyFill="1" applyBorder="1" applyAlignment="1">
      <alignment horizontal="center" vertical="center" wrapText="1"/>
    </xf>
    <xf numFmtId="2" fontId="27" fillId="6" borderId="7" xfId="8" applyFont="1" applyFill="1" applyBorder="1" applyAlignment="1">
      <alignment horizontal="center" vertical="center" wrapText="1"/>
    </xf>
  </cellXfs>
  <cellStyles count="32">
    <cellStyle name="Excel Built-in Normal" xfId="31"/>
    <cellStyle name="Normal 2" xfId="19"/>
    <cellStyle name="Normal 3" xfId="20"/>
    <cellStyle name="Normal 4" xfId="21"/>
    <cellStyle name="Nosaukums 2" xfId="22"/>
    <cellStyle name="Parastais 2" xfId="5"/>
    <cellStyle name="Parasts" xfId="0" builtinId="0"/>
    <cellStyle name="Parasts 2" xfId="1"/>
    <cellStyle name="Parasts 2 2" xfId="6"/>
    <cellStyle name="Parasts 2 3" xfId="7"/>
    <cellStyle name="Parasts 2 3 2" xfId="15"/>
    <cellStyle name="Parasts 2 4" xfId="12"/>
    <cellStyle name="Parasts 2 5" xfId="23"/>
    <cellStyle name="Parasts 2 6" xfId="18"/>
    <cellStyle name="Parasts 3" xfId="8"/>
    <cellStyle name="Parasts 4" xfId="9"/>
    <cellStyle name="Parasts 4 2" xfId="30"/>
    <cellStyle name="Parasts 5" xfId="24"/>
    <cellStyle name="Percent 2" xfId="25"/>
    <cellStyle name="Piezīme 2" xfId="26"/>
    <cellStyle name="Procenti" xfId="2" builtinId="5"/>
    <cellStyle name="Procenti 2" xfId="3"/>
    <cellStyle name="Procenti 2 2" xfId="10"/>
    <cellStyle name="Procenti 2 2 2" xfId="16"/>
    <cellStyle name="Procenti 2 3" xfId="13"/>
    <cellStyle name="Procenti 2 4" xfId="27"/>
    <cellStyle name="Procenti 3" xfId="28"/>
    <cellStyle name="Valūta 2" xfId="4"/>
    <cellStyle name="Valūta 2 2" xfId="11"/>
    <cellStyle name="Valūta 2 2 2" xfId="17"/>
    <cellStyle name="Valūta 2 3" xfId="14"/>
    <cellStyle name="Valūta 2 4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OBJEKTI_/940%20LVM%20A%20kat,%20Jegorovas%20purvs/940%20Urbum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bumu apraksti"/>
      <sheetName val="xyKoordinatas"/>
      <sheetName val="GeodeziskasXY"/>
      <sheetName val="Griezumi"/>
      <sheetName val="IezuVeidi"/>
      <sheetName val="UrbumuKat-Kūdra"/>
      <sheetName val="UrbumuKat-AKat"/>
      <sheetName val="_Source"/>
    </sheetNames>
    <sheetDataSet>
      <sheetData sheetId="0">
        <row r="2">
          <cell r="N2" t="str">
            <v>Atradne</v>
          </cell>
        </row>
      </sheetData>
      <sheetData sheetId="1"/>
      <sheetData sheetId="2"/>
      <sheetData sheetId="3"/>
      <sheetData sheetId="4">
        <row r="1">
          <cell r="T1" t="str">
            <v>Iežu veids</v>
          </cell>
        </row>
        <row r="2">
          <cell r="T2" t="str">
            <v>Iežu apraksts</v>
          </cell>
        </row>
        <row r="3">
          <cell r="T3" t="str">
            <v>Paraugi</v>
          </cell>
        </row>
        <row r="4">
          <cell r="M4" t="str">
            <v>eQ4</v>
          </cell>
          <cell r="T4" t="str">
            <v>Ģeol. indekss</v>
          </cell>
        </row>
        <row r="5">
          <cell r="M5" t="str">
            <v>tQ4</v>
          </cell>
        </row>
        <row r="6">
          <cell r="M6" t="str">
            <v>glQ3</v>
          </cell>
        </row>
        <row r="7">
          <cell r="M7" t="str">
            <v>gfQ3</v>
          </cell>
        </row>
        <row r="8">
          <cell r="M8" t="str">
            <v>gQ3w</v>
          </cell>
        </row>
        <row r="9">
          <cell r="M9" t="str">
            <v>glQ3bl</v>
          </cell>
        </row>
        <row r="10">
          <cell r="M10" t="str">
            <v>mQ4</v>
          </cell>
        </row>
        <row r="11">
          <cell r="M11" t="str">
            <v>aQ4</v>
          </cell>
        </row>
        <row r="12">
          <cell r="M12" t="str">
            <v>bQ4</v>
          </cell>
        </row>
        <row r="13">
          <cell r="M13" t="str">
            <v>lQ4</v>
          </cell>
        </row>
        <row r="14">
          <cell r="M14" t="str">
            <v>vQ4</v>
          </cell>
        </row>
        <row r="15">
          <cell r="M15" t="str">
            <v>dQ4</v>
          </cell>
        </row>
        <row r="17">
          <cell r="M17" t="str">
            <v>D3</v>
          </cell>
        </row>
        <row r="18">
          <cell r="M18" t="str">
            <v>D3ktl</v>
          </cell>
        </row>
        <row r="19">
          <cell r="M19" t="str">
            <v>D3dg</v>
          </cell>
        </row>
        <row r="20">
          <cell r="M20" t="str">
            <v>D3pl</v>
          </cell>
        </row>
        <row r="21">
          <cell r="M21" t="str">
            <v>D3slp</v>
          </cell>
        </row>
        <row r="22">
          <cell r="M22" t="str">
            <v>D3am</v>
          </cell>
        </row>
        <row r="23">
          <cell r="M23" t="str">
            <v>D3gj</v>
          </cell>
        </row>
        <row r="25">
          <cell r="M25" t="str">
            <v>D2</v>
          </cell>
        </row>
        <row r="26">
          <cell r="M26" t="str">
            <v>D2br</v>
          </cell>
        </row>
        <row r="28">
          <cell r="M28" t="str">
            <v>D3dg Kr</v>
          </cell>
        </row>
        <row r="29">
          <cell r="M29" t="str">
            <v>D3dg Sl</v>
          </cell>
        </row>
        <row r="30">
          <cell r="M30" t="str">
            <v>D3dg Ol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ēma">
  <a:themeElements>
    <a:clrScheme name="YohnnyLuksh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CD9B"/>
      </a:accent1>
      <a:accent2>
        <a:srgbClr val="F5E68B"/>
      </a:accent2>
      <a:accent3>
        <a:srgbClr val="B2E87C"/>
      </a:accent3>
      <a:accent4>
        <a:srgbClr val="E3D38D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N32"/>
  <sheetViews>
    <sheetView tabSelected="1" workbookViewId="0">
      <selection activeCell="C34" sqref="C34"/>
    </sheetView>
  </sheetViews>
  <sheetFormatPr defaultRowHeight="12.75" x14ac:dyDescent="0.2"/>
  <cols>
    <col min="3" max="3" width="5.5703125" customWidth="1"/>
    <col min="4" max="4" width="15.7109375" customWidth="1"/>
    <col min="5" max="5" width="8.140625" customWidth="1"/>
    <col min="6" max="6" width="9.42578125" customWidth="1"/>
    <col min="7" max="7" width="9.140625" customWidth="1"/>
    <col min="8" max="8" width="12.140625" customWidth="1"/>
    <col min="9" max="9" width="14.7109375" style="18" customWidth="1"/>
    <col min="10" max="10" width="10.5703125" customWidth="1"/>
  </cols>
  <sheetData>
    <row r="5" spans="2:14" ht="16.5" customHeight="1" x14ac:dyDescent="0.2">
      <c r="B5" s="97"/>
      <c r="C5" s="98"/>
      <c r="D5" s="100"/>
      <c r="E5" s="102"/>
    </row>
    <row r="6" spans="2:14" s="18" customFormat="1" ht="12.75" customHeight="1" x14ac:dyDescent="0.2">
      <c r="B6" s="97"/>
      <c r="C6" s="22"/>
      <c r="E6" s="100"/>
    </row>
    <row r="7" spans="2:14" ht="60" customHeight="1" x14ac:dyDescent="0.2">
      <c r="B7" s="22"/>
      <c r="C7" s="22"/>
      <c r="D7" s="106" t="s">
        <v>273</v>
      </c>
      <c r="E7" s="107" t="s">
        <v>274</v>
      </c>
      <c r="F7" s="110" t="s">
        <v>275</v>
      </c>
      <c r="G7" s="110" t="s">
        <v>10</v>
      </c>
      <c r="H7" s="110" t="s">
        <v>276</v>
      </c>
      <c r="I7" s="110" t="s">
        <v>279</v>
      </c>
      <c r="J7" s="110" t="s">
        <v>282</v>
      </c>
    </row>
    <row r="8" spans="2:14" s="18" customFormat="1" x14ac:dyDescent="0.2">
      <c r="B8" s="22"/>
      <c r="C8" s="22"/>
      <c r="D8" s="165" t="s">
        <v>277</v>
      </c>
      <c r="E8" s="166"/>
      <c r="F8" s="166"/>
      <c r="G8" s="166"/>
      <c r="H8" s="166"/>
      <c r="I8" s="166"/>
      <c r="J8" s="167"/>
    </row>
    <row r="9" spans="2:14" x14ac:dyDescent="0.2">
      <c r="B9" s="22"/>
      <c r="C9" s="22"/>
      <c r="D9" s="99" t="s">
        <v>278</v>
      </c>
      <c r="E9" s="103">
        <v>2</v>
      </c>
      <c r="F9" s="153">
        <f>SUM(E9:E14)</f>
        <v>14.2</v>
      </c>
      <c r="G9" s="153">
        <v>2.37</v>
      </c>
      <c r="H9" s="153">
        <v>16.36</v>
      </c>
      <c r="I9" s="168">
        <v>2.4900000000000002</v>
      </c>
      <c r="J9" s="157">
        <f>ROUND(G9*H9-I9,2)</f>
        <v>36.28</v>
      </c>
    </row>
    <row r="10" spans="2:14" x14ac:dyDescent="0.2">
      <c r="B10" s="22"/>
      <c r="C10" s="22"/>
      <c r="D10" s="99" t="s">
        <v>120</v>
      </c>
      <c r="E10" s="103">
        <v>2</v>
      </c>
      <c r="F10" s="154"/>
      <c r="G10" s="154"/>
      <c r="H10" s="154"/>
      <c r="I10" s="168"/>
      <c r="J10" s="157"/>
      <c r="M10" s="18">
        <v>16362.87</v>
      </c>
      <c r="N10">
        <v>16360</v>
      </c>
    </row>
    <row r="11" spans="2:14" x14ac:dyDescent="0.2">
      <c r="B11" s="22"/>
      <c r="C11" s="22"/>
      <c r="D11" s="99" t="s">
        <v>43</v>
      </c>
      <c r="E11" s="103">
        <v>3</v>
      </c>
      <c r="F11" s="154"/>
      <c r="G11" s="154"/>
      <c r="H11" s="154"/>
      <c r="I11" s="168"/>
      <c r="J11" s="157"/>
    </row>
    <row r="12" spans="2:14" x14ac:dyDescent="0.2">
      <c r="D12" s="99" t="s">
        <v>42</v>
      </c>
      <c r="E12" s="103">
        <v>2.7</v>
      </c>
      <c r="F12" s="154"/>
      <c r="G12" s="154"/>
      <c r="H12" s="154"/>
      <c r="I12" s="168"/>
      <c r="J12" s="157"/>
    </row>
    <row r="13" spans="2:14" x14ac:dyDescent="0.2">
      <c r="D13" s="99" t="s">
        <v>41</v>
      </c>
      <c r="E13" s="103">
        <v>2</v>
      </c>
      <c r="F13" s="154"/>
      <c r="G13" s="154"/>
      <c r="H13" s="154"/>
      <c r="I13" s="168"/>
      <c r="J13" s="157"/>
    </row>
    <row r="14" spans="2:14" x14ac:dyDescent="0.2">
      <c r="B14" s="145"/>
      <c r="D14" s="101" t="s">
        <v>40</v>
      </c>
      <c r="E14" s="105">
        <v>2.5</v>
      </c>
      <c r="F14" s="154"/>
      <c r="G14" s="155"/>
      <c r="H14" s="155"/>
      <c r="I14" s="168"/>
      <c r="J14" s="157"/>
    </row>
    <row r="15" spans="2:14" x14ac:dyDescent="0.2">
      <c r="D15" s="150" t="s">
        <v>280</v>
      </c>
      <c r="E15" s="150"/>
      <c r="F15" s="150"/>
      <c r="G15" s="150"/>
      <c r="H15" s="150"/>
      <c r="I15" s="150"/>
      <c r="J15" s="150"/>
    </row>
    <row r="16" spans="2:14" x14ac:dyDescent="0.2">
      <c r="D16" s="108" t="s">
        <v>67</v>
      </c>
      <c r="E16" s="109">
        <v>3.9</v>
      </c>
      <c r="F16" s="151">
        <f>SUM(E16:E22)</f>
        <v>24.000000000000004</v>
      </c>
      <c r="G16" s="153">
        <v>3.43</v>
      </c>
      <c r="H16" s="153">
        <v>22.88</v>
      </c>
      <c r="I16" s="168">
        <v>6.89</v>
      </c>
      <c r="J16" s="157">
        <f>ROUND(G16*H16-I16,2)</f>
        <v>71.59</v>
      </c>
    </row>
    <row r="17" spans="4:13" x14ac:dyDescent="0.2">
      <c r="D17" s="108" t="s">
        <v>68</v>
      </c>
      <c r="E17" s="109">
        <v>4.2</v>
      </c>
      <c r="F17" s="152"/>
      <c r="G17" s="154"/>
      <c r="H17" s="154"/>
      <c r="I17" s="168"/>
      <c r="J17" s="157"/>
    </row>
    <row r="18" spans="4:13" x14ac:dyDescent="0.2">
      <c r="D18" s="108" t="s">
        <v>281</v>
      </c>
      <c r="E18" s="109">
        <v>4.2</v>
      </c>
      <c r="F18" s="152"/>
      <c r="G18" s="154"/>
      <c r="H18" s="154"/>
      <c r="I18" s="168"/>
      <c r="J18" s="157"/>
    </row>
    <row r="19" spans="4:13" x14ac:dyDescent="0.2">
      <c r="D19" s="108" t="s">
        <v>63</v>
      </c>
      <c r="E19" s="96">
        <v>4.5</v>
      </c>
      <c r="F19" s="152"/>
      <c r="G19" s="154"/>
      <c r="H19" s="154"/>
      <c r="I19" s="168"/>
      <c r="J19" s="157"/>
      <c r="M19" s="18">
        <v>22876.5</v>
      </c>
    </row>
    <row r="20" spans="4:13" x14ac:dyDescent="0.2">
      <c r="D20" s="108" t="s">
        <v>122</v>
      </c>
      <c r="E20" s="96">
        <v>1.8</v>
      </c>
      <c r="F20" s="152"/>
      <c r="G20" s="154"/>
      <c r="H20" s="154"/>
      <c r="I20" s="168"/>
      <c r="J20" s="157"/>
    </row>
    <row r="21" spans="4:13" x14ac:dyDescent="0.2">
      <c r="D21" s="108" t="s">
        <v>64</v>
      </c>
      <c r="E21" s="96">
        <v>2.8</v>
      </c>
      <c r="F21" s="152"/>
      <c r="G21" s="154"/>
      <c r="H21" s="154"/>
      <c r="I21" s="168"/>
      <c r="J21" s="157"/>
    </row>
    <row r="22" spans="4:13" x14ac:dyDescent="0.2">
      <c r="D22" s="111" t="s">
        <v>56</v>
      </c>
      <c r="E22" s="112">
        <v>2.6</v>
      </c>
      <c r="F22" s="152"/>
      <c r="G22" s="155"/>
      <c r="H22" s="155"/>
      <c r="I22" s="168"/>
      <c r="J22" s="157"/>
    </row>
    <row r="23" spans="4:13" x14ac:dyDescent="0.2">
      <c r="D23" s="164" t="s">
        <v>283</v>
      </c>
      <c r="E23" s="164"/>
      <c r="F23" s="164"/>
      <c r="G23" s="164"/>
      <c r="H23" s="164"/>
      <c r="I23" s="164"/>
      <c r="J23" s="164"/>
    </row>
    <row r="24" spans="4:13" x14ac:dyDescent="0.2">
      <c r="D24" s="108" t="s">
        <v>211</v>
      </c>
      <c r="E24" s="104">
        <v>2.2999999999999998</v>
      </c>
      <c r="F24" s="153">
        <f>SUM(E24:E26)</f>
        <v>5.5</v>
      </c>
      <c r="G24" s="153">
        <v>1.83</v>
      </c>
      <c r="H24" s="153">
        <v>6.26</v>
      </c>
      <c r="I24" s="160">
        <v>1.42</v>
      </c>
      <c r="J24" s="161">
        <f>ROUND(G24*H24-I24,2)</f>
        <v>10.039999999999999</v>
      </c>
      <c r="M24" s="18">
        <v>6264.4</v>
      </c>
    </row>
    <row r="25" spans="4:13" x14ac:dyDescent="0.2">
      <c r="D25" s="108" t="s">
        <v>212</v>
      </c>
      <c r="E25" s="104">
        <v>1.2</v>
      </c>
      <c r="F25" s="158"/>
      <c r="G25" s="154"/>
      <c r="H25" s="154"/>
      <c r="I25" s="158"/>
      <c r="J25" s="162"/>
    </row>
    <row r="26" spans="4:13" x14ac:dyDescent="0.2">
      <c r="D26" s="108" t="s">
        <v>213</v>
      </c>
      <c r="E26" s="104">
        <v>2</v>
      </c>
      <c r="F26" s="159"/>
      <c r="G26" s="155"/>
      <c r="H26" s="155"/>
      <c r="I26" s="159"/>
      <c r="J26" s="163"/>
    </row>
    <row r="27" spans="4:13" x14ac:dyDescent="0.2">
      <c r="D27" s="164" t="s">
        <v>284</v>
      </c>
      <c r="E27" s="164"/>
      <c r="F27" s="164"/>
      <c r="G27" s="164"/>
      <c r="H27" s="164"/>
      <c r="I27" s="164"/>
      <c r="J27" s="164"/>
    </row>
    <row r="28" spans="4:13" x14ac:dyDescent="0.2">
      <c r="D28" s="108" t="s">
        <v>120</v>
      </c>
      <c r="E28" s="103">
        <v>2</v>
      </c>
      <c r="F28" s="151">
        <f>SUM(E28:E31)</f>
        <v>9.6000000000000014</v>
      </c>
      <c r="G28" s="153">
        <v>2.4000000000000004</v>
      </c>
      <c r="H28" s="153">
        <v>25.77</v>
      </c>
      <c r="I28" s="156"/>
      <c r="J28" s="157">
        <f>ROUND(G28*H28,2)</f>
        <v>61.85</v>
      </c>
    </row>
    <row r="29" spans="4:13" x14ac:dyDescent="0.2">
      <c r="D29" s="108" t="s">
        <v>45</v>
      </c>
      <c r="E29" s="103">
        <v>3.7</v>
      </c>
      <c r="F29" s="152"/>
      <c r="G29" s="154"/>
      <c r="H29" s="154"/>
      <c r="I29" s="156"/>
      <c r="J29" s="157"/>
    </row>
    <row r="30" spans="4:13" x14ac:dyDescent="0.2">
      <c r="D30" s="108" t="s">
        <v>54</v>
      </c>
      <c r="E30" s="103">
        <v>2.1</v>
      </c>
      <c r="F30" s="152"/>
      <c r="G30" s="154"/>
      <c r="H30" s="154"/>
      <c r="I30" s="156"/>
      <c r="J30" s="157"/>
      <c r="M30" s="18">
        <v>25770.34</v>
      </c>
    </row>
    <row r="31" spans="4:13" x14ac:dyDescent="0.2">
      <c r="D31" s="108" t="s">
        <v>122</v>
      </c>
      <c r="E31" s="103">
        <v>1.8</v>
      </c>
      <c r="F31" s="152"/>
      <c r="G31" s="155"/>
      <c r="H31" s="155"/>
      <c r="I31" s="156"/>
      <c r="J31" s="157"/>
    </row>
    <row r="32" spans="4:13" ht="15" x14ac:dyDescent="0.2">
      <c r="G32" s="150" t="s">
        <v>285</v>
      </c>
      <c r="H32" s="150"/>
      <c r="I32" s="150"/>
      <c r="J32" s="113">
        <f>SUM(J28,J24,J16,J9)</f>
        <v>179.76000000000002</v>
      </c>
    </row>
  </sheetData>
  <mergeCells count="25">
    <mergeCell ref="D8:J8"/>
    <mergeCell ref="D23:J23"/>
    <mergeCell ref="D15:J15"/>
    <mergeCell ref="F9:F14"/>
    <mergeCell ref="G9:G14"/>
    <mergeCell ref="H9:H14"/>
    <mergeCell ref="I9:I14"/>
    <mergeCell ref="J9:J14"/>
    <mergeCell ref="F16:F22"/>
    <mergeCell ref="G16:G22"/>
    <mergeCell ref="H16:H22"/>
    <mergeCell ref="I16:I22"/>
    <mergeCell ref="J16:J22"/>
    <mergeCell ref="J28:J31"/>
    <mergeCell ref="F24:F26"/>
    <mergeCell ref="G24:G26"/>
    <mergeCell ref="H24:H26"/>
    <mergeCell ref="I24:I26"/>
    <mergeCell ref="J24:J26"/>
    <mergeCell ref="D27:J27"/>
    <mergeCell ref="G32:I32"/>
    <mergeCell ref="F28:F31"/>
    <mergeCell ref="G28:G31"/>
    <mergeCell ref="H28:H31"/>
    <mergeCell ref="I28:I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43"/>
  <sheetViews>
    <sheetView zoomScaleNormal="100" workbookViewId="0">
      <selection activeCell="C17" sqref="C17"/>
    </sheetView>
  </sheetViews>
  <sheetFormatPr defaultRowHeight="12" x14ac:dyDescent="0.2"/>
  <cols>
    <col min="1" max="1" width="17.140625" style="41" customWidth="1"/>
    <col min="2" max="2" width="7.140625" style="42" customWidth="1"/>
    <col min="3" max="3" width="10.7109375" style="42" customWidth="1"/>
    <col min="4" max="4" width="7.28515625" style="42" customWidth="1"/>
    <col min="5" max="5" width="8.28515625" style="42" customWidth="1"/>
    <col min="6" max="6" width="12.85546875" style="41" customWidth="1"/>
    <col min="7" max="9" width="12.5703125" style="41" customWidth="1"/>
    <col min="10" max="10" width="19" style="41" customWidth="1"/>
    <col min="11" max="11" width="7.42578125" style="41" customWidth="1"/>
    <col min="12" max="12" width="7.7109375" style="41" customWidth="1"/>
    <col min="13" max="13" width="7.140625" style="41" customWidth="1"/>
    <col min="14" max="14" width="6.7109375" style="41" customWidth="1"/>
    <col min="15" max="15" width="11" style="41" customWidth="1"/>
    <col min="16" max="16" width="6.7109375" style="41" customWidth="1"/>
    <col min="17" max="17" width="6.140625" style="41" customWidth="1"/>
    <col min="18" max="18" width="5.7109375" style="41" customWidth="1"/>
    <col min="19" max="19" width="6" style="41" customWidth="1"/>
    <col min="20" max="20" width="7" style="41" customWidth="1"/>
    <col min="21" max="16384" width="9.140625" style="41"/>
  </cols>
  <sheetData>
    <row r="1" spans="1:19" ht="34.5" customHeight="1" x14ac:dyDescent="0.2">
      <c r="A1" s="169" t="s">
        <v>112</v>
      </c>
      <c r="B1" s="171" t="s">
        <v>296</v>
      </c>
      <c r="C1" s="172" t="s">
        <v>297</v>
      </c>
      <c r="D1" s="174" t="s">
        <v>111</v>
      </c>
      <c r="E1" s="174" t="s">
        <v>298</v>
      </c>
      <c r="F1" s="174" t="s">
        <v>299</v>
      </c>
      <c r="G1" s="174" t="s">
        <v>300</v>
      </c>
      <c r="H1" s="174" t="s">
        <v>301</v>
      </c>
      <c r="I1" s="174" t="s">
        <v>302</v>
      </c>
      <c r="M1" s="41" t="s">
        <v>306</v>
      </c>
      <c r="O1" s="41" t="s">
        <v>110</v>
      </c>
    </row>
    <row r="2" spans="1:19" ht="33.75" customHeight="1" x14ac:dyDescent="0.2">
      <c r="A2" s="170"/>
      <c r="B2" s="171"/>
      <c r="C2" s="173"/>
      <c r="D2" s="175"/>
      <c r="E2" s="175"/>
      <c r="F2" s="175"/>
      <c r="G2" s="175"/>
      <c r="H2" s="175"/>
      <c r="I2" s="175"/>
    </row>
    <row r="3" spans="1:19" s="46" customFormat="1" ht="15.75" customHeight="1" x14ac:dyDescent="0.2">
      <c r="A3" s="135" t="s">
        <v>109</v>
      </c>
      <c r="B3" s="136">
        <v>2.76</v>
      </c>
      <c r="C3" s="137">
        <f>ROUND(B3*D3-E3,2)</f>
        <v>2.4900000000000002</v>
      </c>
      <c r="D3" s="138">
        <v>1.1000000000000001</v>
      </c>
      <c r="E3" s="138">
        <f>ROUND(M3*B3,2)</f>
        <v>0.55000000000000004</v>
      </c>
      <c r="F3" s="139">
        <f>ROUND(C3*0.35,2)</f>
        <v>0.87</v>
      </c>
      <c r="G3" s="139">
        <f>ROUND(C3*0.09,2)</f>
        <v>0.22</v>
      </c>
      <c r="H3" s="139">
        <f>ROUND(C3*0.51,2)</f>
        <v>1.27</v>
      </c>
      <c r="I3" s="139">
        <f>ROUND(C3*0.05,2)</f>
        <v>0.12</v>
      </c>
      <c r="J3" s="44">
        <f t="shared" ref="J3:J6" si="0">SUM(F3:I3)</f>
        <v>2.4800000000000004</v>
      </c>
      <c r="M3" s="46">
        <v>0.2</v>
      </c>
      <c r="O3" s="43">
        <v>2308.86</v>
      </c>
    </row>
    <row r="4" spans="1:19" s="45" customFormat="1" ht="15.75" customHeight="1" x14ac:dyDescent="0.2">
      <c r="A4" s="135" t="s">
        <v>108</v>
      </c>
      <c r="B4" s="140">
        <v>5.74</v>
      </c>
      <c r="C4" s="143">
        <f>ROUND(B4*D4-E4,2)</f>
        <v>6.89</v>
      </c>
      <c r="D4" s="138">
        <v>1.4</v>
      </c>
      <c r="E4" s="138">
        <f>ROUND(M4*B4,2)</f>
        <v>1.1499999999999999</v>
      </c>
      <c r="F4" s="138">
        <f>ROUND(C4*0.92,2)</f>
        <v>6.34</v>
      </c>
      <c r="G4" s="139">
        <f>ROUND(C4*0.04,2)</f>
        <v>0.28000000000000003</v>
      </c>
      <c r="H4" s="139">
        <f>ROUND(C4*0.04,2)</f>
        <v>0.28000000000000003</v>
      </c>
      <c r="I4" s="141" t="s">
        <v>13</v>
      </c>
      <c r="J4" s="44">
        <f t="shared" si="0"/>
        <v>6.9</v>
      </c>
      <c r="K4" s="48"/>
      <c r="M4" s="46">
        <v>0.2</v>
      </c>
      <c r="O4" s="44">
        <v>5740.49</v>
      </c>
    </row>
    <row r="5" spans="1:19" ht="12.75" x14ac:dyDescent="0.2">
      <c r="A5" s="135" t="s">
        <v>107</v>
      </c>
      <c r="B5" s="138">
        <v>1.58</v>
      </c>
      <c r="C5" s="137">
        <f>ROUND(B5*D5-E5,2)</f>
        <v>1.42</v>
      </c>
      <c r="D5" s="142">
        <v>1.1000000000000001</v>
      </c>
      <c r="E5" s="138">
        <f>ROUND(M5*B5,2)</f>
        <v>0.32</v>
      </c>
      <c r="F5" s="138">
        <f>ROUND(C5*0.67,2)</f>
        <v>0.95</v>
      </c>
      <c r="G5" s="139">
        <f>ROUND(C5*0.33,2)</f>
        <v>0.47</v>
      </c>
      <c r="H5" s="141" t="s">
        <v>13</v>
      </c>
      <c r="I5" s="141" t="s">
        <v>13</v>
      </c>
      <c r="J5" s="44">
        <f t="shared" si="0"/>
        <v>1.42</v>
      </c>
      <c r="M5" s="46">
        <v>0.2</v>
      </c>
      <c r="O5" s="44">
        <v>1579.03</v>
      </c>
    </row>
    <row r="6" spans="1:19" s="42" customFormat="1" ht="32.25" customHeight="1" x14ac:dyDescent="0.2">
      <c r="A6" s="182" t="s">
        <v>113</v>
      </c>
      <c r="B6" s="183"/>
      <c r="C6" s="143">
        <f>SUM(C3:C5)</f>
        <v>10.799999999999999</v>
      </c>
      <c r="D6" s="180" t="s">
        <v>303</v>
      </c>
      <c r="E6" s="176">
        <f>SUM(E3:E5)</f>
        <v>2.02</v>
      </c>
      <c r="F6" s="176">
        <f>SUM(F3:F5)</f>
        <v>8.16</v>
      </c>
      <c r="G6" s="176">
        <f>SUM(G3:G5)</f>
        <v>0.97</v>
      </c>
      <c r="H6" s="176">
        <f>SUM(H3:H4)</f>
        <v>1.55</v>
      </c>
      <c r="I6" s="176">
        <f>SUM(I3:I4)</f>
        <v>0.12</v>
      </c>
      <c r="J6" s="44">
        <f t="shared" si="0"/>
        <v>10.8</v>
      </c>
    </row>
    <row r="7" spans="1:19" s="42" customFormat="1" ht="27" customHeight="1" x14ac:dyDescent="0.2">
      <c r="A7" s="178" t="s">
        <v>114</v>
      </c>
      <c r="B7" s="179"/>
      <c r="C7" s="144">
        <f>C6+(SUM(E3:E5))</f>
        <v>12.819999999999999</v>
      </c>
      <c r="D7" s="181"/>
      <c r="E7" s="177"/>
      <c r="F7" s="176"/>
      <c r="G7" s="176"/>
      <c r="H7" s="176"/>
      <c r="I7" s="176"/>
      <c r="J7" s="44"/>
    </row>
    <row r="14" spans="1:19" x14ac:dyDescent="0.2">
      <c r="A14" s="41" t="s">
        <v>286</v>
      </c>
      <c r="B14" s="42">
        <v>2244.4734100000001</v>
      </c>
      <c r="G14" s="86"/>
    </row>
    <row r="15" spans="1:19" x14ac:dyDescent="0.2">
      <c r="B15" s="147"/>
      <c r="G15" s="121"/>
      <c r="J15" s="122"/>
      <c r="K15" s="185" t="s">
        <v>287</v>
      </c>
      <c r="L15" s="184"/>
      <c r="M15" s="184"/>
      <c r="N15" s="184"/>
      <c r="O15" s="184"/>
      <c r="P15" s="184"/>
      <c r="Q15" s="184"/>
      <c r="R15" s="184"/>
      <c r="S15" s="184"/>
    </row>
    <row r="16" spans="1:19" x14ac:dyDescent="0.2">
      <c r="B16" s="119">
        <v>2244</v>
      </c>
      <c r="C16" s="119">
        <f>B16-(SUM(B3:B5))</f>
        <v>2233.92</v>
      </c>
      <c r="J16" s="125" t="s">
        <v>273</v>
      </c>
      <c r="K16" s="127" t="s">
        <v>40</v>
      </c>
      <c r="L16" s="127" t="s">
        <v>41</v>
      </c>
      <c r="M16" s="127" t="s">
        <v>42</v>
      </c>
      <c r="N16" s="127" t="s">
        <v>43</v>
      </c>
      <c r="O16" s="127" t="s">
        <v>37</v>
      </c>
      <c r="P16" s="127" t="s">
        <v>120</v>
      </c>
      <c r="Q16" s="127" t="s">
        <v>278</v>
      </c>
      <c r="R16" s="127" t="s">
        <v>9</v>
      </c>
      <c r="S16" s="127" t="s">
        <v>292</v>
      </c>
    </row>
    <row r="17" spans="10:20" ht="27" customHeight="1" x14ac:dyDescent="0.2">
      <c r="J17" s="126" t="s">
        <v>289</v>
      </c>
      <c r="K17" s="47">
        <v>0.5</v>
      </c>
      <c r="L17" s="47">
        <v>0.3</v>
      </c>
      <c r="M17" s="47">
        <v>0.2</v>
      </c>
      <c r="N17" s="47">
        <v>0.9</v>
      </c>
      <c r="O17" s="47">
        <v>0.3</v>
      </c>
      <c r="P17" s="47" t="s">
        <v>13</v>
      </c>
      <c r="Q17" s="47" t="s">
        <v>13</v>
      </c>
      <c r="R17" s="130">
        <f>SUM(K17:O17)</f>
        <v>2.1999999999999997</v>
      </c>
      <c r="S17" s="129">
        <f>ROUND((R17/R$21)*100,0)</f>
        <v>35</v>
      </c>
    </row>
    <row r="18" spans="10:20" ht="23.25" customHeight="1" x14ac:dyDescent="0.2">
      <c r="J18" s="126" t="s">
        <v>288</v>
      </c>
      <c r="K18" s="47" t="s">
        <v>13</v>
      </c>
      <c r="L18" s="47" t="s">
        <v>13</v>
      </c>
      <c r="M18" s="47" t="s">
        <v>13</v>
      </c>
      <c r="N18" s="47" t="s">
        <v>13</v>
      </c>
      <c r="O18" s="47" t="s">
        <v>13</v>
      </c>
      <c r="P18" s="47">
        <v>0.3</v>
      </c>
      <c r="Q18" s="47">
        <v>0.3</v>
      </c>
      <c r="R18" s="47">
        <f>SUM(K18:M18,P18:Q18)</f>
        <v>0.6</v>
      </c>
      <c r="S18" s="129">
        <v>9</v>
      </c>
    </row>
    <row r="19" spans="10:20" ht="25.5" customHeight="1" x14ac:dyDescent="0.2">
      <c r="J19" s="126" t="s">
        <v>290</v>
      </c>
      <c r="K19" s="47">
        <v>0.4</v>
      </c>
      <c r="L19" s="47">
        <v>0.6</v>
      </c>
      <c r="M19" s="47">
        <v>0.7</v>
      </c>
      <c r="N19" s="47" t="s">
        <v>13</v>
      </c>
      <c r="O19" s="47">
        <v>0.5</v>
      </c>
      <c r="P19" s="47">
        <v>0.5</v>
      </c>
      <c r="Q19" s="47">
        <v>0.5</v>
      </c>
      <c r="R19" s="47">
        <f>SUM(K19:M19,O19:Q19)</f>
        <v>3.2</v>
      </c>
      <c r="S19" s="129">
        <f>ROUND((R19/R$21)*100,0)</f>
        <v>51</v>
      </c>
    </row>
    <row r="20" spans="10:20" ht="22.5" customHeight="1" x14ac:dyDescent="0.2">
      <c r="J20" s="126" t="s">
        <v>291</v>
      </c>
      <c r="K20" s="47" t="s">
        <v>13</v>
      </c>
      <c r="L20" s="47" t="s">
        <v>13</v>
      </c>
      <c r="M20" s="47" t="s">
        <v>13</v>
      </c>
      <c r="N20" s="47" t="s">
        <v>13</v>
      </c>
      <c r="O20" s="47">
        <v>0.1</v>
      </c>
      <c r="P20" s="47">
        <v>0.1</v>
      </c>
      <c r="Q20" s="47">
        <v>0.1</v>
      </c>
      <c r="R20" s="47">
        <f>SUM(O20:Q20)</f>
        <v>0.30000000000000004</v>
      </c>
      <c r="S20" s="129">
        <f>ROUND((R20/R$21)*100,0)</f>
        <v>5</v>
      </c>
    </row>
    <row r="21" spans="10:20" x14ac:dyDescent="0.2">
      <c r="Q21" s="127" t="s">
        <v>293</v>
      </c>
      <c r="R21" s="123">
        <f>SUM(R17:R20)</f>
        <v>6.3</v>
      </c>
      <c r="S21" s="124">
        <f>SUM(S17:S20)</f>
        <v>100</v>
      </c>
    </row>
    <row r="27" spans="10:20" x14ac:dyDescent="0.2">
      <c r="K27" s="184" t="s">
        <v>294</v>
      </c>
      <c r="L27" s="184"/>
      <c r="M27" s="184"/>
      <c r="N27" s="184"/>
      <c r="O27" s="184"/>
      <c r="P27" s="184"/>
      <c r="Q27" s="184"/>
      <c r="R27" s="184"/>
      <c r="S27" s="184"/>
      <c r="T27" s="184"/>
    </row>
    <row r="28" spans="10:20" x14ac:dyDescent="0.2">
      <c r="J28" s="128" t="s">
        <v>273</v>
      </c>
      <c r="K28" s="127" t="s">
        <v>56</v>
      </c>
      <c r="L28" s="127" t="s">
        <v>64</v>
      </c>
      <c r="M28" s="127" t="s">
        <v>122</v>
      </c>
      <c r="N28" s="127" t="s">
        <v>63</v>
      </c>
      <c r="O28" s="127" t="s">
        <v>62</v>
      </c>
      <c r="P28" s="127" t="s">
        <v>124</v>
      </c>
      <c r="Q28" s="127" t="s">
        <v>68</v>
      </c>
      <c r="R28" s="127" t="s">
        <v>67</v>
      </c>
      <c r="S28" s="127" t="s">
        <v>1</v>
      </c>
      <c r="T28" s="127" t="s">
        <v>292</v>
      </c>
    </row>
    <row r="29" spans="10:20" ht="24" x14ac:dyDescent="0.2">
      <c r="J29" s="126" t="s">
        <v>289</v>
      </c>
      <c r="K29" s="47">
        <v>1.2</v>
      </c>
      <c r="L29" s="47">
        <v>1.2</v>
      </c>
      <c r="M29" s="47">
        <v>1.2</v>
      </c>
      <c r="N29" s="47">
        <v>0.8</v>
      </c>
      <c r="O29" s="47">
        <v>1.2</v>
      </c>
      <c r="P29" s="47">
        <v>1.2</v>
      </c>
      <c r="Q29" s="47">
        <v>1.2</v>
      </c>
      <c r="R29" s="47">
        <v>0.8</v>
      </c>
      <c r="S29" s="47">
        <f>SUM(K29:R29)</f>
        <v>8.8000000000000007</v>
      </c>
      <c r="T29" s="129">
        <f>(S29/S$33)*100</f>
        <v>91.666666666666657</v>
      </c>
    </row>
    <row r="30" spans="10:20" ht="24" x14ac:dyDescent="0.2">
      <c r="J30" s="126" t="s">
        <v>288</v>
      </c>
      <c r="K30" s="47" t="s">
        <v>13</v>
      </c>
      <c r="L30" s="47" t="s">
        <v>13</v>
      </c>
      <c r="M30" s="47" t="s">
        <v>13</v>
      </c>
      <c r="N30" s="47" t="s">
        <v>13</v>
      </c>
      <c r="O30" s="47" t="s">
        <v>13</v>
      </c>
      <c r="P30" s="47" t="s">
        <v>13</v>
      </c>
      <c r="Q30" s="47" t="s">
        <v>13</v>
      </c>
      <c r="R30" s="47">
        <v>0.4</v>
      </c>
      <c r="S30" s="47">
        <v>0.4</v>
      </c>
      <c r="T30" s="129">
        <f t="shared" ref="T30:T31" si="1">(S30/S$33)*100</f>
        <v>4.1666666666666661</v>
      </c>
    </row>
    <row r="31" spans="10:20" ht="24" x14ac:dyDescent="0.2">
      <c r="J31" s="126" t="s">
        <v>290</v>
      </c>
      <c r="K31" s="47" t="s">
        <v>13</v>
      </c>
      <c r="L31" s="47" t="s">
        <v>13</v>
      </c>
      <c r="M31" s="47" t="s">
        <v>13</v>
      </c>
      <c r="N31" s="47">
        <v>0.4</v>
      </c>
      <c r="O31" s="47" t="s">
        <v>13</v>
      </c>
      <c r="P31" s="47" t="s">
        <v>13</v>
      </c>
      <c r="Q31" s="47" t="s">
        <v>13</v>
      </c>
      <c r="R31" s="47" t="s">
        <v>13</v>
      </c>
      <c r="S31" s="47">
        <v>0.4</v>
      </c>
      <c r="T31" s="129">
        <f t="shared" si="1"/>
        <v>4.1666666666666661</v>
      </c>
    </row>
    <row r="32" spans="10:20" ht="24" x14ac:dyDescent="0.2">
      <c r="J32" s="126" t="s">
        <v>291</v>
      </c>
      <c r="K32" s="47" t="s">
        <v>13</v>
      </c>
      <c r="L32" s="47" t="s">
        <v>13</v>
      </c>
      <c r="M32" s="47" t="s">
        <v>13</v>
      </c>
      <c r="N32" s="47" t="s">
        <v>13</v>
      </c>
      <c r="O32" s="47" t="s">
        <v>13</v>
      </c>
      <c r="P32" s="47" t="s">
        <v>13</v>
      </c>
      <c r="Q32" s="47" t="s">
        <v>13</v>
      </c>
      <c r="R32" s="47" t="s">
        <v>13</v>
      </c>
      <c r="S32" s="47" t="s">
        <v>13</v>
      </c>
      <c r="T32" s="129">
        <v>0</v>
      </c>
    </row>
    <row r="33" spans="10:20" x14ac:dyDescent="0.2">
      <c r="R33" s="127" t="s">
        <v>293</v>
      </c>
      <c r="S33" s="47">
        <f>SUM(S29:S31)</f>
        <v>9.6000000000000014</v>
      </c>
      <c r="T33" s="129">
        <f>SUM(T29:T32)</f>
        <v>100</v>
      </c>
    </row>
    <row r="37" spans="10:20" x14ac:dyDescent="0.2">
      <c r="K37" s="184" t="s">
        <v>295</v>
      </c>
      <c r="L37" s="184"/>
      <c r="M37" s="184"/>
      <c r="N37" s="184"/>
      <c r="O37" s="184"/>
      <c r="P37" s="131"/>
      <c r="Q37" s="131"/>
      <c r="R37" s="131"/>
      <c r="S37" s="131"/>
      <c r="T37" s="131"/>
    </row>
    <row r="38" spans="10:20" x14ac:dyDescent="0.2">
      <c r="J38" s="128" t="s">
        <v>273</v>
      </c>
      <c r="K38" s="127" t="s">
        <v>211</v>
      </c>
      <c r="L38" s="127" t="s">
        <v>212</v>
      </c>
      <c r="M38" s="127" t="s">
        <v>213</v>
      </c>
      <c r="N38" s="133" t="s">
        <v>1</v>
      </c>
      <c r="O38" s="133" t="s">
        <v>292</v>
      </c>
      <c r="P38" s="132"/>
      <c r="Q38" s="132"/>
      <c r="R38" s="132"/>
      <c r="S38" s="132"/>
      <c r="T38" s="132"/>
    </row>
    <row r="39" spans="10:20" ht="24" x14ac:dyDescent="0.2">
      <c r="J39" s="126" t="s">
        <v>289</v>
      </c>
      <c r="K39" s="47">
        <v>0.9</v>
      </c>
      <c r="L39" s="47">
        <v>0.4</v>
      </c>
      <c r="M39" s="47">
        <v>0.5</v>
      </c>
      <c r="N39" s="47">
        <f>SUM(K39:M39)</f>
        <v>1.8</v>
      </c>
      <c r="O39" s="129">
        <f>(N39/N$43)*100</f>
        <v>66.666666666666657</v>
      </c>
      <c r="P39" s="132"/>
      <c r="Q39" s="132"/>
      <c r="R39" s="132"/>
      <c r="S39" s="132"/>
      <c r="T39" s="132"/>
    </row>
    <row r="40" spans="10:20" ht="24" x14ac:dyDescent="0.2">
      <c r="J40" s="126" t="s">
        <v>288</v>
      </c>
      <c r="K40" s="47" t="s">
        <v>13</v>
      </c>
      <c r="L40" s="47">
        <v>0.5</v>
      </c>
      <c r="M40" s="47">
        <v>0.4</v>
      </c>
      <c r="N40" s="47">
        <f>SUM(L40:M40)</f>
        <v>0.9</v>
      </c>
      <c r="O40" s="129">
        <f>(N40/N$43)*100</f>
        <v>33.333333333333329</v>
      </c>
    </row>
    <row r="41" spans="10:20" ht="24" x14ac:dyDescent="0.2">
      <c r="J41" s="126" t="s">
        <v>290</v>
      </c>
      <c r="K41" s="47" t="s">
        <v>13</v>
      </c>
      <c r="L41" s="47" t="s">
        <v>13</v>
      </c>
      <c r="M41" s="47" t="s">
        <v>13</v>
      </c>
      <c r="N41" s="47" t="s">
        <v>13</v>
      </c>
      <c r="O41" s="47" t="s">
        <v>13</v>
      </c>
    </row>
    <row r="42" spans="10:20" ht="24" x14ac:dyDescent="0.2">
      <c r="J42" s="126" t="s">
        <v>291</v>
      </c>
      <c r="K42" s="47" t="s">
        <v>13</v>
      </c>
      <c r="L42" s="47" t="s">
        <v>13</v>
      </c>
      <c r="M42" s="47" t="s">
        <v>13</v>
      </c>
      <c r="N42" s="47" t="s">
        <v>13</v>
      </c>
      <c r="O42" s="47" t="s">
        <v>13</v>
      </c>
    </row>
    <row r="43" spans="10:20" x14ac:dyDescent="0.2">
      <c r="M43" s="133" t="s">
        <v>293</v>
      </c>
      <c r="N43" s="133">
        <f>SUM(N39:N40)</f>
        <v>2.7</v>
      </c>
      <c r="O43" s="134">
        <f>SUM(O39:O40)</f>
        <v>99.999999999999986</v>
      </c>
    </row>
  </sheetData>
  <mergeCells count="20">
    <mergeCell ref="K37:O37"/>
    <mergeCell ref="I1:I2"/>
    <mergeCell ref="K15:S15"/>
    <mergeCell ref="K27:T27"/>
    <mergeCell ref="A1:A2"/>
    <mergeCell ref="B1:B2"/>
    <mergeCell ref="C1:C2"/>
    <mergeCell ref="D1:D2"/>
    <mergeCell ref="I6:I7"/>
    <mergeCell ref="E6:E7"/>
    <mergeCell ref="A7:B7"/>
    <mergeCell ref="D6:D7"/>
    <mergeCell ref="F6:F7"/>
    <mergeCell ref="G6:G7"/>
    <mergeCell ref="H6:H7"/>
    <mergeCell ref="A6:B6"/>
    <mergeCell ref="E1:E2"/>
    <mergeCell ref="F1:F2"/>
    <mergeCell ref="G1:G2"/>
    <mergeCell ref="H1:H2"/>
  </mergeCells>
  <pageMargins left="1.6458333333333333" right="0.18640350877192982" top="0.77" bottom="0.43" header="0.5" footer="0.48"/>
  <pageSetup paperSize="9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O276"/>
  <sheetViews>
    <sheetView topLeftCell="A214" zoomScaleNormal="100" workbookViewId="0">
      <selection activeCell="G245" sqref="G244:G245"/>
    </sheetView>
  </sheetViews>
  <sheetFormatPr defaultRowHeight="12.75" x14ac:dyDescent="0.2"/>
  <cols>
    <col min="1" max="1" width="32" style="1" customWidth="1"/>
    <col min="2" max="2" width="11.85546875" style="1" customWidth="1"/>
    <col min="3" max="3" width="14.140625" style="1" customWidth="1"/>
    <col min="4" max="4" width="11.7109375" style="1" customWidth="1"/>
    <col min="5" max="5" width="11.85546875" style="1" customWidth="1"/>
    <col min="6" max="6" width="12.7109375" style="1" customWidth="1"/>
    <col min="7" max="7" width="19.85546875" style="18" customWidth="1"/>
    <col min="8" max="10" width="8.140625" style="9" customWidth="1"/>
    <col min="11" max="11" width="9.140625" style="10"/>
    <col min="12" max="16384" width="9.140625" style="1"/>
  </cols>
  <sheetData>
    <row r="1" spans="1:15" ht="18" customHeight="1" x14ac:dyDescent="0.2">
      <c r="A1" s="186" t="s">
        <v>8</v>
      </c>
      <c r="B1" s="37" t="s">
        <v>2</v>
      </c>
      <c r="C1" s="196" t="s">
        <v>115</v>
      </c>
      <c r="D1" s="196" t="s">
        <v>116</v>
      </c>
      <c r="E1" s="198" t="s">
        <v>117</v>
      </c>
      <c r="F1" s="187" t="s">
        <v>304</v>
      </c>
      <c r="H1" s="189" t="s">
        <v>5</v>
      </c>
      <c r="I1" s="190"/>
      <c r="J1" s="190"/>
      <c r="K1" s="191"/>
      <c r="L1" s="5"/>
      <c r="M1" s="5"/>
      <c r="N1" s="5"/>
      <c r="O1" s="5"/>
    </row>
    <row r="2" spans="1:15" ht="37.5" customHeight="1" x14ac:dyDescent="0.2">
      <c r="A2" s="186"/>
      <c r="B2" s="19" t="s">
        <v>26</v>
      </c>
      <c r="C2" s="197"/>
      <c r="D2" s="197"/>
      <c r="E2" s="199"/>
      <c r="F2" s="188"/>
      <c r="H2" s="8" t="s">
        <v>4</v>
      </c>
      <c r="I2" s="8" t="s">
        <v>3</v>
      </c>
      <c r="J2" s="11" t="s">
        <v>7</v>
      </c>
      <c r="K2" s="8" t="s">
        <v>6</v>
      </c>
      <c r="L2" s="5"/>
      <c r="M2" s="5"/>
      <c r="N2" s="5"/>
      <c r="O2" s="5"/>
    </row>
    <row r="3" spans="1:15" s="2" customFormat="1" ht="15.75" customHeight="1" x14ac:dyDescent="0.2">
      <c r="A3" s="75" t="s">
        <v>27</v>
      </c>
      <c r="B3" s="38">
        <v>0.2</v>
      </c>
      <c r="C3" s="38">
        <v>0.4</v>
      </c>
      <c r="D3" s="38"/>
      <c r="E3" s="38">
        <v>1.4</v>
      </c>
      <c r="F3" s="39">
        <v>1.1000000000000001</v>
      </c>
      <c r="G3" s="40"/>
      <c r="H3" s="6" t="e">
        <f>#REF!-#REF!-#REF!</f>
        <v>#REF!</v>
      </c>
      <c r="I3" s="6" t="e">
        <f>F3-#REF!-#REF!</f>
        <v>#REF!</v>
      </c>
      <c r="J3" s="6" t="e">
        <f>#REF!-F3-#REF!</f>
        <v>#REF!</v>
      </c>
      <c r="K3" s="6" t="e">
        <f>#REF!-#REF!-#REF!</f>
        <v>#REF!</v>
      </c>
      <c r="M3" s="115">
        <f>SUM(B3:F3)</f>
        <v>3.1</v>
      </c>
    </row>
    <row r="4" spans="1:15" s="2" customFormat="1" ht="15.75" customHeight="1" x14ac:dyDescent="0.2">
      <c r="A4" s="75" t="s">
        <v>28</v>
      </c>
      <c r="B4" s="38">
        <v>0.2</v>
      </c>
      <c r="C4" s="38"/>
      <c r="D4" s="38"/>
      <c r="E4" s="38">
        <v>0.8</v>
      </c>
      <c r="F4" s="39"/>
      <c r="G4" s="40"/>
      <c r="H4" s="6" t="e">
        <f>#REF!-#REF!-#REF!</f>
        <v>#REF!</v>
      </c>
      <c r="I4" s="6" t="e">
        <f>F4-#REF!-#REF!</f>
        <v>#REF!</v>
      </c>
      <c r="J4" s="6" t="e">
        <f>#REF!-F4-#REF!</f>
        <v>#REF!</v>
      </c>
      <c r="K4" s="6" t="e">
        <f>#REF!-#REF!-#REF!</f>
        <v>#REF!</v>
      </c>
      <c r="M4" s="115">
        <f t="shared" ref="M4:M67" si="0">SUM(B4:F4)</f>
        <v>1</v>
      </c>
    </row>
    <row r="5" spans="1:15" s="2" customFormat="1" ht="15.75" customHeight="1" x14ac:dyDescent="0.2">
      <c r="A5" s="75" t="s">
        <v>29</v>
      </c>
      <c r="B5" s="38">
        <v>0.2</v>
      </c>
      <c r="C5" s="38">
        <v>0.5</v>
      </c>
      <c r="D5" s="38"/>
      <c r="E5" s="38">
        <v>1.3</v>
      </c>
      <c r="F5" s="39">
        <v>0.3</v>
      </c>
      <c r="G5" s="25"/>
      <c r="H5" s="6" t="e">
        <f>#REF!-#REF!-#REF!</f>
        <v>#REF!</v>
      </c>
      <c r="I5" s="6" t="e">
        <f>F5-#REF!-#REF!</f>
        <v>#REF!</v>
      </c>
      <c r="J5" s="6" t="e">
        <f>#REF!-F5-#REF!</f>
        <v>#REF!</v>
      </c>
      <c r="K5" s="6" t="e">
        <f>#REF!-#REF!-#REF!</f>
        <v>#REF!</v>
      </c>
      <c r="M5" s="115">
        <f t="shared" si="0"/>
        <v>2.2999999999999998</v>
      </c>
    </row>
    <row r="6" spans="1:15" s="2" customFormat="1" ht="15.75" customHeight="1" x14ac:dyDescent="0.2">
      <c r="A6" s="75" t="s">
        <v>30</v>
      </c>
      <c r="B6" s="38">
        <v>0.2</v>
      </c>
      <c r="C6" s="38">
        <v>0.5</v>
      </c>
      <c r="D6" s="38"/>
      <c r="E6" s="38">
        <v>1.3</v>
      </c>
      <c r="F6" s="39">
        <v>0.9</v>
      </c>
      <c r="G6" s="15"/>
      <c r="H6" s="6" t="e">
        <f>#REF!-#REF!-#REF!</f>
        <v>#REF!</v>
      </c>
      <c r="I6" s="6" t="e">
        <f>F6-#REF!-#REF!</f>
        <v>#REF!</v>
      </c>
      <c r="J6" s="6" t="e">
        <f>#REF!-F6-#REF!</f>
        <v>#REF!</v>
      </c>
      <c r="K6" s="6" t="e">
        <f>#REF!-#REF!-#REF!</f>
        <v>#REF!</v>
      </c>
      <c r="M6" s="115">
        <f t="shared" si="0"/>
        <v>2.9</v>
      </c>
    </row>
    <row r="7" spans="1:15" s="2" customFormat="1" ht="15.75" customHeight="1" x14ac:dyDescent="0.2">
      <c r="A7" s="75" t="s">
        <v>31</v>
      </c>
      <c r="B7" s="38">
        <v>0.2</v>
      </c>
      <c r="C7" s="38">
        <v>0.3</v>
      </c>
      <c r="D7" s="38"/>
      <c r="E7" s="38">
        <v>1.3</v>
      </c>
      <c r="F7" s="39"/>
      <c r="G7" s="15"/>
      <c r="H7" s="6" t="e">
        <f>#REF!-#REF!-#REF!</f>
        <v>#REF!</v>
      </c>
      <c r="I7" s="6" t="e">
        <f>F7-#REF!-#REF!</f>
        <v>#REF!</v>
      </c>
      <c r="J7" s="6" t="e">
        <f>#REF!-F7-#REF!</f>
        <v>#REF!</v>
      </c>
      <c r="K7" s="6" t="e">
        <f>#REF!-#REF!-#REF!</f>
        <v>#REF!</v>
      </c>
      <c r="M7" s="115">
        <f t="shared" si="0"/>
        <v>1.8</v>
      </c>
    </row>
    <row r="8" spans="1:15" s="2" customFormat="1" ht="15.75" customHeight="1" x14ac:dyDescent="0.2">
      <c r="A8" s="75" t="s">
        <v>32</v>
      </c>
      <c r="B8" s="38">
        <v>0.2</v>
      </c>
      <c r="C8" s="38"/>
      <c r="D8" s="38"/>
      <c r="E8" s="38">
        <v>1.5</v>
      </c>
      <c r="F8" s="39"/>
      <c r="G8" s="25"/>
      <c r="H8" s="6" t="e">
        <f>#REF!-#REF!-#REF!</f>
        <v>#REF!</v>
      </c>
      <c r="I8" s="6" t="e">
        <f>F8-#REF!-#REF!</f>
        <v>#REF!</v>
      </c>
      <c r="J8" s="6" t="e">
        <f>#REF!-F8-#REF!</f>
        <v>#REF!</v>
      </c>
      <c r="K8" s="6" t="e">
        <f>#REF!-#REF!-#REF!</f>
        <v>#REF!</v>
      </c>
      <c r="M8" s="115">
        <f t="shared" si="0"/>
        <v>1.7</v>
      </c>
    </row>
    <row r="9" spans="1:15" s="2" customFormat="1" ht="15.75" customHeight="1" x14ac:dyDescent="0.2">
      <c r="A9" s="75" t="s">
        <v>33</v>
      </c>
      <c r="B9" s="38">
        <v>0.2</v>
      </c>
      <c r="C9" s="38">
        <v>0.7</v>
      </c>
      <c r="D9" s="38"/>
      <c r="E9" s="38">
        <v>0.8</v>
      </c>
      <c r="F9" s="39"/>
      <c r="G9" s="15"/>
      <c r="H9" s="6" t="e">
        <f>#REF!-#REF!-#REF!</f>
        <v>#REF!</v>
      </c>
      <c r="I9" s="6" t="e">
        <f>F9-#REF!-#REF!</f>
        <v>#REF!</v>
      </c>
      <c r="J9" s="6" t="e">
        <f>#REF!-F9-#REF!</f>
        <v>#REF!</v>
      </c>
      <c r="K9" s="6" t="e">
        <f>#REF!-#REF!-#REF!</f>
        <v>#REF!</v>
      </c>
      <c r="M9" s="115">
        <f t="shared" si="0"/>
        <v>1.7</v>
      </c>
    </row>
    <row r="10" spans="1:15" s="2" customFormat="1" ht="15.75" customHeight="1" x14ac:dyDescent="0.2">
      <c r="A10" s="75" t="s">
        <v>34</v>
      </c>
      <c r="B10" s="38">
        <v>0.2</v>
      </c>
      <c r="C10" s="38">
        <v>0.5</v>
      </c>
      <c r="D10" s="38"/>
      <c r="E10" s="38">
        <v>0.3</v>
      </c>
      <c r="F10" s="39">
        <v>1.4</v>
      </c>
      <c r="G10" s="18"/>
      <c r="H10" s="6" t="e">
        <f>#REF!-#REF!-#REF!</f>
        <v>#REF!</v>
      </c>
      <c r="I10" s="6" t="e">
        <f>F10-#REF!-#REF!</f>
        <v>#REF!</v>
      </c>
      <c r="J10" s="6" t="e">
        <f>#REF!-F10-#REF!</f>
        <v>#REF!</v>
      </c>
      <c r="K10" s="6" t="e">
        <f>#REF!-#REF!-#REF!</f>
        <v>#REF!</v>
      </c>
      <c r="M10" s="115">
        <f t="shared" si="0"/>
        <v>2.4</v>
      </c>
    </row>
    <row r="11" spans="1:15" s="2" customFormat="1" ht="15.75" customHeight="1" x14ac:dyDescent="0.2">
      <c r="A11" s="75" t="s">
        <v>118</v>
      </c>
      <c r="B11" s="38">
        <v>0.2</v>
      </c>
      <c r="C11" s="38">
        <v>0.5</v>
      </c>
      <c r="D11" s="38"/>
      <c r="E11" s="38">
        <v>1.3</v>
      </c>
      <c r="F11" s="39">
        <v>0.3</v>
      </c>
      <c r="G11" s="15"/>
      <c r="H11" s="6" t="e">
        <f>#REF!-#REF!-#REF!</f>
        <v>#REF!</v>
      </c>
      <c r="I11" s="6" t="e">
        <f>F11-#REF!-#REF!</f>
        <v>#REF!</v>
      </c>
      <c r="J11" s="6" t="e">
        <f>#REF!-F11-#REF!</f>
        <v>#REF!</v>
      </c>
      <c r="K11" s="6" t="e">
        <f>#REF!-#REF!-#REF!</f>
        <v>#REF!</v>
      </c>
      <c r="M11" s="115">
        <f t="shared" si="0"/>
        <v>2.2999999999999998</v>
      </c>
    </row>
    <row r="12" spans="1:15" s="2" customFormat="1" ht="15.75" customHeight="1" x14ac:dyDescent="0.2">
      <c r="A12" s="75" t="s">
        <v>119</v>
      </c>
      <c r="B12" s="38">
        <v>0.2</v>
      </c>
      <c r="C12" s="38">
        <v>0.5</v>
      </c>
      <c r="D12" s="38"/>
      <c r="E12" s="38">
        <v>1.3</v>
      </c>
      <c r="F12" s="39">
        <v>1.2999999999999998</v>
      </c>
      <c r="G12" s="15"/>
      <c r="H12" s="6" t="e">
        <f>#REF!-#REF!-#REF!</f>
        <v>#REF!</v>
      </c>
      <c r="I12" s="6" t="e">
        <f>F12-#REF!-#REF!</f>
        <v>#REF!</v>
      </c>
      <c r="J12" s="6" t="e">
        <f>#REF!-F12-#REF!</f>
        <v>#REF!</v>
      </c>
      <c r="K12" s="6" t="e">
        <f>#REF!-#REF!-#REF!</f>
        <v>#REF!</v>
      </c>
      <c r="M12" s="115">
        <f t="shared" si="0"/>
        <v>3.3</v>
      </c>
    </row>
    <row r="13" spans="1:15" s="2" customFormat="1" ht="15.75" customHeight="1" x14ac:dyDescent="0.2">
      <c r="A13" s="75" t="s">
        <v>35</v>
      </c>
      <c r="B13" s="38">
        <v>0.2</v>
      </c>
      <c r="C13" s="38">
        <v>0.5</v>
      </c>
      <c r="D13" s="38"/>
      <c r="E13" s="38">
        <v>0.6</v>
      </c>
      <c r="F13" s="39"/>
      <c r="G13" s="18"/>
      <c r="H13" s="6" t="e">
        <f>#REF!-#REF!-#REF!</f>
        <v>#REF!</v>
      </c>
      <c r="I13" s="6" t="e">
        <f>F13-#REF!-#REF!</f>
        <v>#REF!</v>
      </c>
      <c r="J13" s="6" t="e">
        <f>#REF!-F13-#REF!</f>
        <v>#REF!</v>
      </c>
      <c r="K13" s="6" t="e">
        <f>#REF!-#REF!-#REF!</f>
        <v>#REF!</v>
      </c>
      <c r="M13" s="115">
        <f t="shared" si="0"/>
        <v>1.2999999999999998</v>
      </c>
    </row>
    <row r="14" spans="1:15" s="2" customFormat="1" ht="15.75" customHeight="1" x14ac:dyDescent="0.2">
      <c r="A14" s="75" t="s">
        <v>36</v>
      </c>
      <c r="B14" s="38">
        <v>0.2</v>
      </c>
      <c r="C14" s="38">
        <v>0.3</v>
      </c>
      <c r="D14" s="38"/>
      <c r="E14" s="38">
        <v>0.5</v>
      </c>
      <c r="F14" s="39">
        <v>1.7000000000000002</v>
      </c>
      <c r="G14" s="15"/>
      <c r="H14" s="6" t="e">
        <f>#REF!-#REF!-#REF!</f>
        <v>#REF!</v>
      </c>
      <c r="I14" s="6" t="e">
        <f>F14-#REF!-#REF!</f>
        <v>#REF!</v>
      </c>
      <c r="J14" s="6" t="e">
        <f>#REF!-F14-#REF!</f>
        <v>#REF!</v>
      </c>
      <c r="K14" s="6" t="e">
        <f>#REF!-#REF!-#REF!</f>
        <v>#REF!</v>
      </c>
      <c r="M14" s="115">
        <f t="shared" si="0"/>
        <v>2.7</v>
      </c>
    </row>
    <row r="15" spans="1:15" s="2" customFormat="1" ht="15.75" customHeight="1" x14ac:dyDescent="0.2">
      <c r="A15" s="75" t="s">
        <v>37</v>
      </c>
      <c r="B15" s="38">
        <v>0.2</v>
      </c>
      <c r="C15" s="38">
        <v>0.3</v>
      </c>
      <c r="D15" s="38"/>
      <c r="E15" s="38">
        <v>0.5</v>
      </c>
      <c r="F15" s="39">
        <v>1.4</v>
      </c>
      <c r="G15" s="15"/>
      <c r="H15" s="6" t="e">
        <f>#REF!-#REF!-#REF!</f>
        <v>#REF!</v>
      </c>
      <c r="I15" s="6" t="e">
        <f>F15-#REF!-#REF!</f>
        <v>#REF!</v>
      </c>
      <c r="J15" s="6" t="e">
        <f>#REF!-F15-#REF!</f>
        <v>#REF!</v>
      </c>
      <c r="K15" s="6" t="e">
        <f>#REF!-#REF!-#REF!</f>
        <v>#REF!</v>
      </c>
      <c r="M15" s="115">
        <f t="shared" si="0"/>
        <v>2.4</v>
      </c>
    </row>
    <row r="16" spans="1:15" s="2" customFormat="1" ht="15.75" customHeight="1" x14ac:dyDescent="0.2">
      <c r="A16" s="75" t="s">
        <v>120</v>
      </c>
      <c r="B16" s="38">
        <v>0.2</v>
      </c>
      <c r="C16" s="38"/>
      <c r="D16" s="38">
        <v>0.3</v>
      </c>
      <c r="E16" s="38">
        <v>0.5</v>
      </c>
      <c r="F16" s="39">
        <v>1.2000000000000002</v>
      </c>
      <c r="G16" s="18"/>
      <c r="H16" s="6" t="e">
        <f>#REF!-#REF!-#REF!</f>
        <v>#REF!</v>
      </c>
      <c r="I16" s="6" t="e">
        <f>F16-#REF!-#REF!</f>
        <v>#REF!</v>
      </c>
      <c r="J16" s="6" t="e">
        <f>#REF!-F16-#REF!</f>
        <v>#REF!</v>
      </c>
      <c r="K16" s="6" t="e">
        <f>#REF!-#REF!-#REF!</f>
        <v>#REF!</v>
      </c>
      <c r="M16" s="115">
        <f t="shared" si="0"/>
        <v>2.2000000000000002</v>
      </c>
    </row>
    <row r="17" spans="1:13" s="2" customFormat="1" ht="15.75" customHeight="1" x14ac:dyDescent="0.2">
      <c r="A17" s="75" t="s">
        <v>38</v>
      </c>
      <c r="B17" s="38">
        <v>0.2</v>
      </c>
      <c r="C17" s="38">
        <v>0.2</v>
      </c>
      <c r="D17" s="38"/>
      <c r="E17" s="38">
        <v>0.8</v>
      </c>
      <c r="F17" s="39"/>
      <c r="G17" s="15"/>
      <c r="H17" s="6" t="e">
        <f>#REF!-#REF!-#REF!</f>
        <v>#REF!</v>
      </c>
      <c r="I17" s="6" t="e">
        <f>F17-#REF!-#REF!</f>
        <v>#REF!</v>
      </c>
      <c r="J17" s="6" t="e">
        <f>#REF!-F17-#REF!</f>
        <v>#REF!</v>
      </c>
      <c r="K17" s="6" t="e">
        <f>#REF!-#REF!-#REF!</f>
        <v>#REF!</v>
      </c>
      <c r="M17" s="115">
        <f t="shared" si="0"/>
        <v>1.2000000000000002</v>
      </c>
    </row>
    <row r="18" spans="1:13" s="2" customFormat="1" ht="15.75" customHeight="1" x14ac:dyDescent="0.2">
      <c r="A18" s="75" t="s">
        <v>39</v>
      </c>
      <c r="B18" s="38">
        <v>0.2</v>
      </c>
      <c r="C18" s="38">
        <v>0.5</v>
      </c>
      <c r="D18" s="38"/>
      <c r="E18" s="38">
        <v>1</v>
      </c>
      <c r="F18" s="39"/>
      <c r="G18" s="18"/>
      <c r="H18" s="6" t="e">
        <f>#REF!-#REF!-#REF!</f>
        <v>#REF!</v>
      </c>
      <c r="I18" s="6" t="e">
        <f>F18-#REF!-#REF!</f>
        <v>#REF!</v>
      </c>
      <c r="J18" s="6" t="e">
        <f>#REF!-F18-#REF!</f>
        <v>#REF!</v>
      </c>
      <c r="K18" s="6" t="e">
        <f>#REF!-#REF!-#REF!</f>
        <v>#REF!</v>
      </c>
      <c r="M18" s="115">
        <f t="shared" si="0"/>
        <v>1.7</v>
      </c>
    </row>
    <row r="19" spans="1:13" s="2" customFormat="1" ht="15.75" customHeight="1" x14ac:dyDescent="0.2">
      <c r="A19" s="75" t="s">
        <v>40</v>
      </c>
      <c r="B19" s="38">
        <v>0.2</v>
      </c>
      <c r="C19" s="38">
        <v>0.5</v>
      </c>
      <c r="D19" s="38"/>
      <c r="E19" s="38">
        <v>2</v>
      </c>
      <c r="F19" s="39"/>
      <c r="G19" s="15"/>
      <c r="H19" s="6" t="e">
        <f>#REF!-#REF!-#REF!</f>
        <v>#REF!</v>
      </c>
      <c r="I19" s="6" t="e">
        <f>F19-#REF!-#REF!</f>
        <v>#REF!</v>
      </c>
      <c r="J19" s="6" t="e">
        <f>#REF!-F19-#REF!</f>
        <v>#REF!</v>
      </c>
      <c r="K19" s="6" t="e">
        <f>#REF!-#REF!-#REF!</f>
        <v>#REF!</v>
      </c>
      <c r="M19" s="115">
        <f t="shared" si="0"/>
        <v>2.7</v>
      </c>
    </row>
    <row r="20" spans="1:13" s="2" customFormat="1" ht="15.75" customHeight="1" x14ac:dyDescent="0.2">
      <c r="A20" s="75" t="s">
        <v>41</v>
      </c>
      <c r="B20" s="38">
        <v>0.2</v>
      </c>
      <c r="C20" s="38">
        <v>0.3</v>
      </c>
      <c r="D20" s="38"/>
      <c r="E20" s="38">
        <v>1.5</v>
      </c>
      <c r="F20" s="39">
        <v>0.2</v>
      </c>
      <c r="G20" s="15"/>
      <c r="H20" s="6" t="e">
        <f>#REF!-#REF!-#REF!</f>
        <v>#REF!</v>
      </c>
      <c r="I20" s="6" t="e">
        <f>F20-#REF!-#REF!</f>
        <v>#REF!</v>
      </c>
      <c r="J20" s="6" t="e">
        <f>#REF!-F20-#REF!</f>
        <v>#REF!</v>
      </c>
      <c r="K20" s="6" t="e">
        <f>#REF!-#REF!-#REF!</f>
        <v>#REF!</v>
      </c>
      <c r="M20" s="115">
        <f t="shared" si="0"/>
        <v>2.2000000000000002</v>
      </c>
    </row>
    <row r="21" spans="1:13" s="2" customFormat="1" ht="15.75" customHeight="1" x14ac:dyDescent="0.2">
      <c r="A21" s="75" t="s">
        <v>42</v>
      </c>
      <c r="B21" s="38">
        <v>0.2</v>
      </c>
      <c r="C21" s="38">
        <v>0.2</v>
      </c>
      <c r="D21" s="38"/>
      <c r="E21" s="38">
        <v>1.6</v>
      </c>
      <c r="F21" s="39">
        <v>0.9</v>
      </c>
      <c r="G21" s="18"/>
      <c r="H21" s="6" t="e">
        <f>#REF!-#REF!-#REF!</f>
        <v>#REF!</v>
      </c>
      <c r="I21" s="6" t="e">
        <f>F21-#REF!-#REF!</f>
        <v>#REF!</v>
      </c>
      <c r="J21" s="6" t="e">
        <f>#REF!-F21-#REF!</f>
        <v>#REF!</v>
      </c>
      <c r="K21" s="6" t="e">
        <f>#REF!-#REF!-#REF!</f>
        <v>#REF!</v>
      </c>
      <c r="M21" s="115">
        <f t="shared" si="0"/>
        <v>2.9</v>
      </c>
    </row>
    <row r="22" spans="1:13" s="2" customFormat="1" ht="15.75" customHeight="1" x14ac:dyDescent="0.2">
      <c r="A22" s="75" t="s">
        <v>43</v>
      </c>
      <c r="B22" s="38">
        <v>0.2</v>
      </c>
      <c r="C22" s="38">
        <v>1</v>
      </c>
      <c r="D22" s="38"/>
      <c r="E22" s="38">
        <v>1.5000000000000002</v>
      </c>
      <c r="F22" s="39">
        <v>0.5</v>
      </c>
      <c r="G22" s="15"/>
      <c r="H22" s="6" t="e">
        <f>#REF!-#REF!-#REF!</f>
        <v>#REF!</v>
      </c>
      <c r="I22" s="6" t="e">
        <f>F22-#REF!-#REF!</f>
        <v>#REF!</v>
      </c>
      <c r="J22" s="6" t="e">
        <f>#REF!-F22-#REF!</f>
        <v>#REF!</v>
      </c>
      <c r="K22" s="6" t="e">
        <f>#REF!-#REF!-#REF!</f>
        <v>#REF!</v>
      </c>
      <c r="M22" s="115">
        <f t="shared" si="0"/>
        <v>3.2</v>
      </c>
    </row>
    <row r="23" spans="1:13" s="2" customFormat="1" ht="15.75" customHeight="1" x14ac:dyDescent="0.2">
      <c r="A23" s="75" t="s">
        <v>44</v>
      </c>
      <c r="B23" s="38">
        <v>0.2</v>
      </c>
      <c r="C23" s="38">
        <v>0.8</v>
      </c>
      <c r="D23" s="38"/>
      <c r="E23" s="38">
        <v>1.2999999999999998</v>
      </c>
      <c r="F23" s="39">
        <v>0</v>
      </c>
      <c r="G23" s="15"/>
      <c r="H23" s="6" t="e">
        <f>#REF!-#REF!-#REF!</f>
        <v>#REF!</v>
      </c>
      <c r="I23" s="6" t="e">
        <f>F23-#REF!-#REF!</f>
        <v>#REF!</v>
      </c>
      <c r="J23" s="6" t="e">
        <f>#REF!-F23-#REF!</f>
        <v>#REF!</v>
      </c>
      <c r="K23" s="6" t="e">
        <f>#REF!-#REF!-#REF!</f>
        <v>#REF!</v>
      </c>
      <c r="M23" s="115">
        <f t="shared" si="0"/>
        <v>2.2999999999999998</v>
      </c>
    </row>
    <row r="24" spans="1:13" s="2" customFormat="1" ht="15.75" customHeight="1" x14ac:dyDescent="0.2">
      <c r="A24" s="75" t="s">
        <v>45</v>
      </c>
      <c r="B24" s="38">
        <v>0.2</v>
      </c>
      <c r="C24" s="38">
        <v>0.8</v>
      </c>
      <c r="D24" s="38"/>
      <c r="E24" s="38">
        <v>1.7000000000000002</v>
      </c>
      <c r="F24" s="39">
        <v>1.1999999999999997</v>
      </c>
      <c r="G24" s="18"/>
      <c r="H24" s="6" t="e">
        <f>#REF!-#REF!-#REF!</f>
        <v>#REF!</v>
      </c>
      <c r="I24" s="6" t="e">
        <f>F24-#REF!-#REF!</f>
        <v>#REF!</v>
      </c>
      <c r="J24" s="6" t="e">
        <f>#REF!-F24-#REF!</f>
        <v>#REF!</v>
      </c>
      <c r="K24" s="6" t="e">
        <f>#REF!-#REF!-#REF!</f>
        <v>#REF!</v>
      </c>
      <c r="M24" s="115">
        <f t="shared" si="0"/>
        <v>3.9</v>
      </c>
    </row>
    <row r="25" spans="1:13" s="2" customFormat="1" ht="15.75" customHeight="1" x14ac:dyDescent="0.2">
      <c r="A25" s="75" t="s">
        <v>46</v>
      </c>
      <c r="B25" s="38">
        <v>0.2</v>
      </c>
      <c r="C25" s="38">
        <v>0.8</v>
      </c>
      <c r="D25" s="38"/>
      <c r="E25" s="38">
        <v>1.6</v>
      </c>
      <c r="F25" s="39">
        <v>0.5</v>
      </c>
      <c r="G25" s="15"/>
      <c r="H25" s="6" t="e">
        <f>#REF!-#REF!-#REF!</f>
        <v>#REF!</v>
      </c>
      <c r="I25" s="6" t="e">
        <f>F25-#REF!-#REF!</f>
        <v>#REF!</v>
      </c>
      <c r="J25" s="6" t="e">
        <f>#REF!-F25-#REF!</f>
        <v>#REF!</v>
      </c>
      <c r="K25" s="6" t="e">
        <f>#REF!-#REF!-#REF!</f>
        <v>#REF!</v>
      </c>
      <c r="M25" s="115">
        <f t="shared" si="0"/>
        <v>3.1</v>
      </c>
    </row>
    <row r="26" spans="1:13" s="2" customFormat="1" ht="15.75" customHeight="1" x14ac:dyDescent="0.2">
      <c r="A26" s="75" t="s">
        <v>47</v>
      </c>
      <c r="B26" s="38">
        <v>0.2</v>
      </c>
      <c r="C26" s="38">
        <v>0.7</v>
      </c>
      <c r="D26" s="38"/>
      <c r="E26" s="38">
        <v>1.3000000000000003</v>
      </c>
      <c r="F26" s="39"/>
      <c r="G26" s="18"/>
      <c r="H26" s="6" t="e">
        <f>#REF!-#REF!-#REF!</f>
        <v>#REF!</v>
      </c>
      <c r="I26" s="6" t="e">
        <f>F26-#REF!-#REF!</f>
        <v>#REF!</v>
      </c>
      <c r="J26" s="6" t="e">
        <f>#REF!-F26-#REF!</f>
        <v>#REF!</v>
      </c>
      <c r="K26" s="6" t="e">
        <f>#REF!-#REF!-#REF!</f>
        <v>#REF!</v>
      </c>
      <c r="M26" s="115">
        <f t="shared" si="0"/>
        <v>2.2000000000000002</v>
      </c>
    </row>
    <row r="27" spans="1:13" s="2" customFormat="1" ht="15.75" customHeight="1" x14ac:dyDescent="0.2">
      <c r="A27" s="75" t="s">
        <v>48</v>
      </c>
      <c r="B27" s="38">
        <v>0.2</v>
      </c>
      <c r="C27" s="38">
        <v>0.5</v>
      </c>
      <c r="D27" s="38">
        <v>0.7</v>
      </c>
      <c r="E27" s="38">
        <v>0.5</v>
      </c>
      <c r="F27" s="39">
        <v>0.9</v>
      </c>
      <c r="G27" s="15"/>
      <c r="H27" s="6" t="e">
        <f>#REF!-#REF!-#REF!</f>
        <v>#REF!</v>
      </c>
      <c r="I27" s="6" t="e">
        <f>F27-#REF!-#REF!</f>
        <v>#REF!</v>
      </c>
      <c r="J27" s="6" t="e">
        <f>#REF!-F27-#REF!</f>
        <v>#REF!</v>
      </c>
      <c r="K27" s="6" t="e">
        <f>#REF!-#REF!-#REF!</f>
        <v>#REF!</v>
      </c>
      <c r="M27" s="115">
        <f t="shared" si="0"/>
        <v>2.8</v>
      </c>
    </row>
    <row r="28" spans="1:13" s="2" customFormat="1" ht="15.75" customHeight="1" x14ac:dyDescent="0.2">
      <c r="A28" s="75" t="s">
        <v>49</v>
      </c>
      <c r="B28" s="38">
        <v>0.2</v>
      </c>
      <c r="C28" s="38">
        <v>0.8</v>
      </c>
      <c r="D28" s="38">
        <v>1.2999999999999998</v>
      </c>
      <c r="E28" s="38">
        <v>0.3</v>
      </c>
      <c r="F28" s="39">
        <v>1.4</v>
      </c>
      <c r="G28" s="15"/>
      <c r="H28" s="6" t="e">
        <f>#REF!-#REF!-#REF!</f>
        <v>#REF!</v>
      </c>
      <c r="I28" s="6" t="e">
        <f>F28-#REF!-#REF!</f>
        <v>#REF!</v>
      </c>
      <c r="J28" s="6" t="e">
        <f>#REF!-F28-#REF!</f>
        <v>#REF!</v>
      </c>
      <c r="K28" s="6" t="e">
        <f>#REF!-#REF!-#REF!</f>
        <v>#REF!</v>
      </c>
      <c r="M28" s="115">
        <f t="shared" si="0"/>
        <v>3.9999999999999996</v>
      </c>
    </row>
    <row r="29" spans="1:13" s="2" customFormat="1" ht="15.75" customHeight="1" x14ac:dyDescent="0.2">
      <c r="A29" s="75" t="s">
        <v>50</v>
      </c>
      <c r="B29" s="38">
        <v>0.2</v>
      </c>
      <c r="C29" s="38">
        <v>0.8</v>
      </c>
      <c r="D29" s="38">
        <v>1.1000000000000001</v>
      </c>
      <c r="E29" s="38">
        <v>0</v>
      </c>
      <c r="F29" s="39">
        <v>1.6999999999999997</v>
      </c>
      <c r="G29" s="18"/>
      <c r="H29" s="6" t="e">
        <f>#REF!-#REF!-#REF!</f>
        <v>#REF!</v>
      </c>
      <c r="I29" s="6" t="e">
        <f>F29-#REF!-#REF!</f>
        <v>#REF!</v>
      </c>
      <c r="J29" s="6" t="e">
        <f>#REF!-F29-#REF!</f>
        <v>#REF!</v>
      </c>
      <c r="K29" s="6" t="e">
        <f>#REF!-#REF!-#REF!</f>
        <v>#REF!</v>
      </c>
      <c r="M29" s="115">
        <f t="shared" si="0"/>
        <v>3.8</v>
      </c>
    </row>
    <row r="30" spans="1:13" s="2" customFormat="1" ht="15.75" customHeight="1" x14ac:dyDescent="0.2">
      <c r="A30" s="75" t="s">
        <v>51</v>
      </c>
      <c r="B30" s="38">
        <v>0.2</v>
      </c>
      <c r="C30" s="38">
        <v>1.8</v>
      </c>
      <c r="D30" s="38">
        <v>0.5</v>
      </c>
      <c r="E30" s="38">
        <v>0.5</v>
      </c>
      <c r="F30" s="39">
        <v>0.6</v>
      </c>
      <c r="G30" s="15"/>
      <c r="H30" s="6" t="e">
        <f>#REF!-#REF!-#REF!</f>
        <v>#REF!</v>
      </c>
      <c r="I30" s="6" t="e">
        <f>F30-#REF!-#REF!</f>
        <v>#REF!</v>
      </c>
      <c r="J30" s="6" t="e">
        <f>#REF!-F30-#REF!</f>
        <v>#REF!</v>
      </c>
      <c r="K30" s="6" t="e">
        <f>#REF!-#REF!-#REF!</f>
        <v>#REF!</v>
      </c>
      <c r="M30" s="115">
        <f t="shared" si="0"/>
        <v>3.6</v>
      </c>
    </row>
    <row r="31" spans="1:13" s="2" customFormat="1" ht="15.75" customHeight="1" x14ac:dyDescent="0.2">
      <c r="A31" s="75" t="s">
        <v>52</v>
      </c>
      <c r="B31" s="38">
        <v>0.2</v>
      </c>
      <c r="C31" s="38">
        <v>1.5</v>
      </c>
      <c r="D31" s="38"/>
      <c r="E31" s="38">
        <v>0.8</v>
      </c>
      <c r="F31" s="39">
        <v>0.2</v>
      </c>
      <c r="G31" s="15"/>
      <c r="H31" s="6" t="e">
        <f>#REF!-#REF!-#REF!</f>
        <v>#REF!</v>
      </c>
      <c r="I31" s="6" t="e">
        <f>F31-#REF!-#REF!</f>
        <v>#REF!</v>
      </c>
      <c r="J31" s="6" t="e">
        <f>#REF!-F31-#REF!</f>
        <v>#REF!</v>
      </c>
      <c r="K31" s="6" t="e">
        <f>#REF!-#REF!-#REF!</f>
        <v>#REF!</v>
      </c>
      <c r="M31" s="115">
        <f t="shared" si="0"/>
        <v>2.7</v>
      </c>
    </row>
    <row r="32" spans="1:13" s="2" customFormat="1" ht="15.75" customHeight="1" x14ac:dyDescent="0.2">
      <c r="A32" s="75" t="s">
        <v>53</v>
      </c>
      <c r="B32" s="38">
        <v>0.2</v>
      </c>
      <c r="C32" s="38">
        <v>1.5</v>
      </c>
      <c r="D32" s="38"/>
      <c r="E32" s="38">
        <v>0.8</v>
      </c>
      <c r="F32" s="39">
        <v>0.2</v>
      </c>
      <c r="G32" s="18"/>
      <c r="H32" s="6" t="e">
        <f>#REF!-#REF!-#REF!</f>
        <v>#REF!</v>
      </c>
      <c r="I32" s="6" t="e">
        <f>F32-#REF!-#REF!</f>
        <v>#REF!</v>
      </c>
      <c r="J32" s="6" t="e">
        <f>#REF!-F32-#REF!</f>
        <v>#REF!</v>
      </c>
      <c r="K32" s="6" t="e">
        <f>#REF!-#REF!-#REF!</f>
        <v>#REF!</v>
      </c>
      <c r="M32" s="115">
        <f t="shared" si="0"/>
        <v>2.7</v>
      </c>
    </row>
    <row r="33" spans="1:13" s="2" customFormat="1" ht="15.75" customHeight="1" x14ac:dyDescent="0.2">
      <c r="A33" s="75" t="s">
        <v>54</v>
      </c>
      <c r="B33" s="38">
        <v>0.2</v>
      </c>
      <c r="C33" s="38">
        <v>0.5</v>
      </c>
      <c r="D33" s="38"/>
      <c r="E33" s="38">
        <v>1.3</v>
      </c>
      <c r="F33" s="39">
        <v>0.3</v>
      </c>
      <c r="G33" s="15"/>
      <c r="H33" s="6" t="e">
        <f>#REF!-#REF!-#REF!</f>
        <v>#REF!</v>
      </c>
      <c r="I33" s="6" t="e">
        <f>F33-#REF!-#REF!</f>
        <v>#REF!</v>
      </c>
      <c r="J33" s="6" t="e">
        <f>#REF!-F33-#REF!</f>
        <v>#REF!</v>
      </c>
      <c r="K33" s="6" t="e">
        <f>#REF!-#REF!-#REF!</f>
        <v>#REF!</v>
      </c>
      <c r="M33" s="115">
        <f t="shared" si="0"/>
        <v>2.2999999999999998</v>
      </c>
    </row>
    <row r="34" spans="1:13" s="2" customFormat="1" ht="15.75" customHeight="1" x14ac:dyDescent="0.2">
      <c r="A34" s="75" t="s">
        <v>55</v>
      </c>
      <c r="B34" s="38">
        <v>0.2</v>
      </c>
      <c r="C34" s="38">
        <v>1.3</v>
      </c>
      <c r="D34" s="38"/>
      <c r="E34" s="38">
        <v>0.8</v>
      </c>
      <c r="F34" s="39">
        <v>0.5</v>
      </c>
      <c r="G34" s="15"/>
      <c r="H34" s="6" t="e">
        <f>#REF!-#REF!-#REF!</f>
        <v>#REF!</v>
      </c>
      <c r="I34" s="6" t="e">
        <f>F34-#REF!-#REF!</f>
        <v>#REF!</v>
      </c>
      <c r="J34" s="6" t="e">
        <f>#REF!-F34-#REF!</f>
        <v>#REF!</v>
      </c>
      <c r="K34" s="6" t="e">
        <f>#REF!-#REF!-#REF!</f>
        <v>#REF!</v>
      </c>
      <c r="M34" s="115">
        <f t="shared" si="0"/>
        <v>2.8</v>
      </c>
    </row>
    <row r="35" spans="1:13" s="2" customFormat="1" ht="15.75" customHeight="1" x14ac:dyDescent="0.2">
      <c r="A35" s="75" t="s">
        <v>56</v>
      </c>
      <c r="B35" s="38">
        <v>0.2</v>
      </c>
      <c r="C35" s="38">
        <v>1.5</v>
      </c>
      <c r="D35" s="38"/>
      <c r="E35" s="38">
        <v>1.0999999999999999</v>
      </c>
      <c r="F35" s="39"/>
      <c r="G35" s="18"/>
      <c r="H35" s="6" t="e">
        <f>#REF!-#REF!-#REF!</f>
        <v>#REF!</v>
      </c>
      <c r="I35" s="6" t="e">
        <f>F35-#REF!-#REF!</f>
        <v>#REF!</v>
      </c>
      <c r="J35" s="6" t="e">
        <f>#REF!-F35-#REF!</f>
        <v>#REF!</v>
      </c>
      <c r="K35" s="6" t="e">
        <f>#REF!-#REF!-#REF!</f>
        <v>#REF!</v>
      </c>
      <c r="M35" s="115">
        <f t="shared" si="0"/>
        <v>2.8</v>
      </c>
    </row>
    <row r="36" spans="1:13" s="2" customFormat="1" ht="15.75" customHeight="1" x14ac:dyDescent="0.2">
      <c r="A36" s="75" t="s">
        <v>121</v>
      </c>
      <c r="B36" s="38">
        <v>0.2</v>
      </c>
      <c r="C36" s="38">
        <v>0.5</v>
      </c>
      <c r="D36" s="38"/>
      <c r="E36" s="38">
        <v>1.5000000000000002</v>
      </c>
      <c r="F36" s="39"/>
      <c r="G36" s="15"/>
      <c r="H36" s="6" t="e">
        <f>#REF!-#REF!-#REF!</f>
        <v>#REF!</v>
      </c>
      <c r="I36" s="6" t="e">
        <f>F36-#REF!-#REF!</f>
        <v>#REF!</v>
      </c>
      <c r="J36" s="6" t="e">
        <f>#REF!-F36-#REF!</f>
        <v>#REF!</v>
      </c>
      <c r="K36" s="6" t="e">
        <f>#REF!-#REF!-#REF!</f>
        <v>#REF!</v>
      </c>
      <c r="M36" s="115">
        <f t="shared" si="0"/>
        <v>2.2000000000000002</v>
      </c>
    </row>
    <row r="37" spans="1:13" s="2" customFormat="1" ht="15.75" customHeight="1" x14ac:dyDescent="0.2">
      <c r="A37" s="75" t="s">
        <v>57</v>
      </c>
      <c r="B37" s="38">
        <v>0.2</v>
      </c>
      <c r="C37" s="38">
        <v>0.8</v>
      </c>
      <c r="D37" s="38"/>
      <c r="E37" s="38">
        <v>0.4</v>
      </c>
      <c r="F37" s="39"/>
      <c r="G37" s="15"/>
      <c r="H37" s="6" t="e">
        <f>#REF!-#REF!-#REF!</f>
        <v>#REF!</v>
      </c>
      <c r="I37" s="6" t="e">
        <f>F37-#REF!-#REF!</f>
        <v>#REF!</v>
      </c>
      <c r="J37" s="6" t="e">
        <f>#REF!-F37-#REF!</f>
        <v>#REF!</v>
      </c>
      <c r="K37" s="6" t="e">
        <f>#REF!-#REF!-#REF!</f>
        <v>#REF!</v>
      </c>
      <c r="M37" s="115">
        <f t="shared" si="0"/>
        <v>1.4</v>
      </c>
    </row>
    <row r="38" spans="1:13" s="2" customFormat="1" ht="15.75" customHeight="1" x14ac:dyDescent="0.2">
      <c r="A38" s="75" t="s">
        <v>58</v>
      </c>
      <c r="B38" s="38">
        <v>0.2</v>
      </c>
      <c r="C38" s="38">
        <v>1.7</v>
      </c>
      <c r="D38" s="38">
        <v>0.6</v>
      </c>
      <c r="E38" s="38">
        <v>1</v>
      </c>
      <c r="F38" s="39">
        <v>0.3</v>
      </c>
      <c r="G38" s="18"/>
      <c r="H38" s="6" t="e">
        <f>#REF!-#REF!-#REF!</f>
        <v>#REF!</v>
      </c>
      <c r="I38" s="6" t="e">
        <f>F38-#REF!-#REF!</f>
        <v>#REF!</v>
      </c>
      <c r="J38" s="6" t="e">
        <f>#REF!-F38-#REF!</f>
        <v>#REF!</v>
      </c>
      <c r="K38" s="6" t="e">
        <f>#REF!-#REF!-#REF!</f>
        <v>#REF!</v>
      </c>
      <c r="M38" s="115">
        <f t="shared" si="0"/>
        <v>3.8</v>
      </c>
    </row>
    <row r="39" spans="1:13" s="2" customFormat="1" ht="15.75" customHeight="1" x14ac:dyDescent="0.2">
      <c r="A39" s="75" t="s">
        <v>59</v>
      </c>
      <c r="B39" s="38">
        <v>0.2</v>
      </c>
      <c r="C39" s="38">
        <v>2.0999999999999996</v>
      </c>
      <c r="D39" s="38">
        <v>0.2</v>
      </c>
      <c r="E39" s="38">
        <v>0.5</v>
      </c>
      <c r="F39" s="39">
        <v>1.7000000000000002</v>
      </c>
      <c r="G39" s="15"/>
      <c r="H39" s="6" t="e">
        <f>#REF!-#REF!-#REF!</f>
        <v>#REF!</v>
      </c>
      <c r="I39" s="6" t="e">
        <f>F39-#REF!-#REF!</f>
        <v>#REF!</v>
      </c>
      <c r="J39" s="6" t="e">
        <f>#REF!-F39-#REF!</f>
        <v>#REF!</v>
      </c>
      <c r="K39" s="6" t="e">
        <f>#REF!-#REF!-#REF!</f>
        <v>#REF!</v>
      </c>
      <c r="M39" s="115">
        <f t="shared" si="0"/>
        <v>4.7</v>
      </c>
    </row>
    <row r="40" spans="1:13" s="2" customFormat="1" ht="15.75" customHeight="1" x14ac:dyDescent="0.2">
      <c r="A40" s="75" t="s">
        <v>60</v>
      </c>
      <c r="B40" s="38">
        <v>0.2</v>
      </c>
      <c r="C40" s="38">
        <v>1.8</v>
      </c>
      <c r="D40" s="38">
        <v>0.5</v>
      </c>
      <c r="E40" s="38">
        <v>0.5</v>
      </c>
      <c r="F40" s="39">
        <v>1.7000000000000002</v>
      </c>
      <c r="G40" s="15"/>
      <c r="H40" s="6" t="e">
        <f>#REF!-#REF!-#REF!</f>
        <v>#REF!</v>
      </c>
      <c r="I40" s="6" t="e">
        <f>F40-#REF!-#REF!</f>
        <v>#REF!</v>
      </c>
      <c r="J40" s="6" t="e">
        <f>#REF!-F40-#REF!</f>
        <v>#REF!</v>
      </c>
      <c r="K40" s="6" t="e">
        <f>#REF!-#REF!-#REF!</f>
        <v>#REF!</v>
      </c>
      <c r="M40" s="115">
        <f t="shared" si="0"/>
        <v>4.7</v>
      </c>
    </row>
    <row r="41" spans="1:13" s="2" customFormat="1" ht="15.75" customHeight="1" x14ac:dyDescent="0.2">
      <c r="A41" s="75" t="s">
        <v>61</v>
      </c>
      <c r="B41" s="38">
        <v>0.2</v>
      </c>
      <c r="C41" s="38">
        <v>1.5</v>
      </c>
      <c r="D41" s="38">
        <v>0.3</v>
      </c>
      <c r="E41" s="38">
        <v>0.9</v>
      </c>
      <c r="F41" s="39">
        <v>1.6</v>
      </c>
      <c r="G41" s="18"/>
      <c r="H41" s="6" t="e">
        <f>#REF!-#REF!-#REF!</f>
        <v>#REF!</v>
      </c>
      <c r="I41" s="6" t="e">
        <f>F41-#REF!-#REF!</f>
        <v>#REF!</v>
      </c>
      <c r="J41" s="6" t="e">
        <f>#REF!-F41-#REF!</f>
        <v>#REF!</v>
      </c>
      <c r="K41" s="6" t="e">
        <f>#REF!-#REF!-#REF!</f>
        <v>#REF!</v>
      </c>
      <c r="M41" s="115">
        <f t="shared" si="0"/>
        <v>4.5</v>
      </c>
    </row>
    <row r="42" spans="1:13" s="2" customFormat="1" ht="15.75" customHeight="1" x14ac:dyDescent="0.2">
      <c r="A42" s="75" t="s">
        <v>62</v>
      </c>
      <c r="B42" s="38">
        <v>0.2</v>
      </c>
      <c r="C42" s="38">
        <v>1.5</v>
      </c>
      <c r="D42" s="38"/>
      <c r="E42" s="38">
        <v>1.0000000000000002</v>
      </c>
      <c r="F42" s="39">
        <v>1.8999999999999995</v>
      </c>
      <c r="G42" s="15"/>
      <c r="H42" s="6" t="e">
        <f>#REF!-#REF!-#REF!</f>
        <v>#REF!</v>
      </c>
      <c r="I42" s="6" t="e">
        <f>F42-#REF!-#REF!</f>
        <v>#REF!</v>
      </c>
      <c r="J42" s="6" t="e">
        <f>#REF!-F42-#REF!</f>
        <v>#REF!</v>
      </c>
      <c r="K42" s="6" t="e">
        <f>#REF!-#REF!-#REF!</f>
        <v>#REF!</v>
      </c>
      <c r="M42" s="115">
        <f t="shared" si="0"/>
        <v>4.5999999999999996</v>
      </c>
    </row>
    <row r="43" spans="1:13" s="2" customFormat="1" ht="15.75" customHeight="1" x14ac:dyDescent="0.2">
      <c r="A43" s="75" t="s">
        <v>63</v>
      </c>
      <c r="B43" s="38">
        <v>0.2</v>
      </c>
      <c r="C43" s="38">
        <v>0.8</v>
      </c>
      <c r="D43" s="38"/>
      <c r="E43" s="38">
        <v>2</v>
      </c>
      <c r="F43" s="39">
        <v>1.7000000000000002</v>
      </c>
      <c r="G43" s="15"/>
      <c r="H43" s="6" t="e">
        <f>#REF!-#REF!-#REF!</f>
        <v>#REF!</v>
      </c>
      <c r="I43" s="6" t="e">
        <f>F43-#REF!-#REF!</f>
        <v>#REF!</v>
      </c>
      <c r="J43" s="6" t="e">
        <f>#REF!-F43-#REF!</f>
        <v>#REF!</v>
      </c>
      <c r="K43" s="6" t="e">
        <f>#REF!-#REF!-#REF!</f>
        <v>#REF!</v>
      </c>
      <c r="M43" s="115">
        <f t="shared" si="0"/>
        <v>4.7</v>
      </c>
    </row>
    <row r="44" spans="1:13" s="2" customFormat="1" ht="15.75" customHeight="1" x14ac:dyDescent="0.2">
      <c r="A44" s="75" t="s">
        <v>122</v>
      </c>
      <c r="B44" s="38">
        <v>0.2</v>
      </c>
      <c r="C44" s="38">
        <v>1.3</v>
      </c>
      <c r="D44" s="38"/>
      <c r="E44" s="38">
        <v>0.4</v>
      </c>
      <c r="F44" s="39">
        <v>0.1</v>
      </c>
      <c r="G44" s="18"/>
      <c r="H44" s="6" t="e">
        <f>#REF!-#REF!-#REF!</f>
        <v>#REF!</v>
      </c>
      <c r="I44" s="6" t="e">
        <f>F44-#REF!-#REF!</f>
        <v>#REF!</v>
      </c>
      <c r="J44" s="6" t="e">
        <f>#REF!-F44-#REF!</f>
        <v>#REF!</v>
      </c>
      <c r="K44" s="6" t="e">
        <f>#REF!-#REF!-#REF!</f>
        <v>#REF!</v>
      </c>
      <c r="M44" s="115">
        <f t="shared" si="0"/>
        <v>2</v>
      </c>
    </row>
    <row r="45" spans="1:13" s="2" customFormat="1" ht="15.75" customHeight="1" x14ac:dyDescent="0.2">
      <c r="A45" s="75" t="s">
        <v>64</v>
      </c>
      <c r="B45" s="38">
        <v>0.2</v>
      </c>
      <c r="C45" s="38">
        <v>1.3</v>
      </c>
      <c r="D45" s="38"/>
      <c r="E45" s="38">
        <v>1.5</v>
      </c>
      <c r="F45" s="39">
        <v>0</v>
      </c>
      <c r="G45" s="15"/>
      <c r="H45" s="6" t="e">
        <f>#REF!-#REF!-#REF!</f>
        <v>#REF!</v>
      </c>
      <c r="I45" s="6" t="e">
        <f>F45-#REF!-#REF!</f>
        <v>#REF!</v>
      </c>
      <c r="J45" s="6" t="e">
        <f>#REF!-F45-#REF!</f>
        <v>#REF!</v>
      </c>
      <c r="K45" s="6" t="e">
        <f>#REF!-#REF!-#REF!</f>
        <v>#REF!</v>
      </c>
      <c r="M45" s="115">
        <f t="shared" si="0"/>
        <v>3</v>
      </c>
    </row>
    <row r="46" spans="1:13" s="2" customFormat="1" ht="15.75" customHeight="1" x14ac:dyDescent="0.2">
      <c r="A46" s="75" t="s">
        <v>65</v>
      </c>
      <c r="B46" s="38">
        <v>0.2</v>
      </c>
      <c r="C46" s="38">
        <v>1.1000000000000001</v>
      </c>
      <c r="D46" s="38"/>
      <c r="E46" s="38">
        <v>1.4999999999999998</v>
      </c>
      <c r="F46" s="39">
        <v>0.1</v>
      </c>
      <c r="G46" s="15"/>
      <c r="H46" s="6" t="e">
        <f>#REF!-#REF!-#REF!</f>
        <v>#REF!</v>
      </c>
      <c r="I46" s="6" t="e">
        <f>F46-#REF!-#REF!</f>
        <v>#REF!</v>
      </c>
      <c r="J46" s="6" t="e">
        <f>#REF!-F46-#REF!</f>
        <v>#REF!</v>
      </c>
      <c r="K46" s="6" t="e">
        <f>#REF!-#REF!-#REF!</f>
        <v>#REF!</v>
      </c>
      <c r="M46" s="115">
        <f t="shared" si="0"/>
        <v>2.9</v>
      </c>
    </row>
    <row r="47" spans="1:13" s="2" customFormat="1" ht="15.75" customHeight="1" x14ac:dyDescent="0.2">
      <c r="A47" s="75" t="s">
        <v>123</v>
      </c>
      <c r="B47" s="38">
        <v>0.2</v>
      </c>
      <c r="C47" s="38">
        <v>0.8</v>
      </c>
      <c r="D47" s="38">
        <v>0.5</v>
      </c>
      <c r="E47" s="38">
        <v>0.9</v>
      </c>
      <c r="F47" s="39"/>
      <c r="G47" s="18"/>
      <c r="H47" s="6" t="e">
        <f>#REF!-#REF!-#REF!</f>
        <v>#REF!</v>
      </c>
      <c r="I47" s="6" t="e">
        <f>F47-#REF!-#REF!</f>
        <v>#REF!</v>
      </c>
      <c r="J47" s="6" t="e">
        <f>#REF!-F47-#REF!</f>
        <v>#REF!</v>
      </c>
      <c r="K47" s="6" t="e">
        <f>#REF!-#REF!-#REF!</f>
        <v>#REF!</v>
      </c>
      <c r="M47" s="115">
        <f t="shared" si="0"/>
        <v>2.4</v>
      </c>
    </row>
    <row r="48" spans="1:13" s="2" customFormat="1" ht="15.75" customHeight="1" x14ac:dyDescent="0.2">
      <c r="A48" s="75" t="s">
        <v>66</v>
      </c>
      <c r="B48" s="38">
        <v>0.2</v>
      </c>
      <c r="C48" s="38">
        <v>0.7</v>
      </c>
      <c r="D48" s="38">
        <v>1.3000000000000003</v>
      </c>
      <c r="E48" s="38">
        <v>0.8</v>
      </c>
      <c r="F48" s="39">
        <v>0.9</v>
      </c>
      <c r="G48" s="15"/>
      <c r="H48" s="6" t="e">
        <f>#REF!-#REF!-#REF!</f>
        <v>#REF!</v>
      </c>
      <c r="I48" s="6" t="e">
        <f>F48-#REF!-#REF!</f>
        <v>#REF!</v>
      </c>
      <c r="J48" s="6" t="e">
        <f>#REF!-F48-#REF!</f>
        <v>#REF!</v>
      </c>
      <c r="K48" s="6" t="e">
        <f>#REF!-#REF!-#REF!</f>
        <v>#REF!</v>
      </c>
      <c r="M48" s="115">
        <f t="shared" si="0"/>
        <v>3.9</v>
      </c>
    </row>
    <row r="49" spans="1:13" s="2" customFormat="1" ht="15.75" customHeight="1" x14ac:dyDescent="0.2">
      <c r="A49" s="75" t="s">
        <v>67</v>
      </c>
      <c r="B49" s="38">
        <v>0.2</v>
      </c>
      <c r="C49" s="38">
        <v>0.8</v>
      </c>
      <c r="D49" s="38">
        <v>1</v>
      </c>
      <c r="E49" s="38">
        <v>1</v>
      </c>
      <c r="F49" s="39">
        <v>1.0999999999999996</v>
      </c>
      <c r="G49" s="15"/>
      <c r="H49" s="6" t="e">
        <f>#REF!-#REF!-#REF!</f>
        <v>#REF!</v>
      </c>
      <c r="I49" s="6" t="e">
        <f>F49-#REF!-#REF!</f>
        <v>#REF!</v>
      </c>
      <c r="J49" s="6" t="e">
        <f>#REF!-F49-#REF!</f>
        <v>#REF!</v>
      </c>
      <c r="K49" s="6" t="e">
        <f>#REF!-#REF!-#REF!</f>
        <v>#REF!</v>
      </c>
      <c r="M49" s="115">
        <f t="shared" si="0"/>
        <v>4.0999999999999996</v>
      </c>
    </row>
    <row r="50" spans="1:13" s="2" customFormat="1" ht="15.75" customHeight="1" x14ac:dyDescent="0.2">
      <c r="A50" s="75" t="s">
        <v>68</v>
      </c>
      <c r="B50" s="38">
        <v>0.2</v>
      </c>
      <c r="C50" s="38">
        <v>2</v>
      </c>
      <c r="D50" s="38">
        <v>1.5</v>
      </c>
      <c r="E50" s="38">
        <v>0.5</v>
      </c>
      <c r="F50" s="39">
        <v>0.2</v>
      </c>
      <c r="G50" s="18"/>
      <c r="H50" s="6" t="e">
        <f>#REF!-#REF!-#REF!</f>
        <v>#REF!</v>
      </c>
      <c r="I50" s="6" t="e">
        <f>F50-#REF!-#REF!</f>
        <v>#REF!</v>
      </c>
      <c r="J50" s="6" t="e">
        <f>#REF!-F50-#REF!</f>
        <v>#REF!</v>
      </c>
      <c r="K50" s="6" t="e">
        <f>#REF!-#REF!-#REF!</f>
        <v>#REF!</v>
      </c>
      <c r="M50" s="115">
        <f t="shared" si="0"/>
        <v>4.4000000000000004</v>
      </c>
    </row>
    <row r="51" spans="1:13" s="2" customFormat="1" ht="15.75" customHeight="1" x14ac:dyDescent="0.2">
      <c r="A51" s="75" t="s">
        <v>124</v>
      </c>
      <c r="B51" s="38">
        <v>0.2</v>
      </c>
      <c r="C51" s="38">
        <v>1.8</v>
      </c>
      <c r="D51" s="38">
        <v>0.5</v>
      </c>
      <c r="E51" s="38">
        <v>0.5</v>
      </c>
      <c r="F51" s="39">
        <v>1.4000000000000004</v>
      </c>
      <c r="G51" s="15"/>
      <c r="H51" s="6" t="e">
        <f>#REF!-#REF!-#REF!</f>
        <v>#REF!</v>
      </c>
      <c r="I51" s="6" t="e">
        <f>F51-#REF!-#REF!</f>
        <v>#REF!</v>
      </c>
      <c r="J51" s="6" t="e">
        <f>#REF!-F51-#REF!</f>
        <v>#REF!</v>
      </c>
      <c r="K51" s="6" t="e">
        <f>#REF!-#REF!-#REF!</f>
        <v>#REF!</v>
      </c>
      <c r="M51" s="115">
        <f t="shared" si="0"/>
        <v>4.4000000000000004</v>
      </c>
    </row>
    <row r="52" spans="1:13" s="2" customFormat="1" ht="15.75" customHeight="1" x14ac:dyDescent="0.2">
      <c r="A52" s="75" t="s">
        <v>69</v>
      </c>
      <c r="B52" s="38">
        <v>0.2</v>
      </c>
      <c r="C52" s="38">
        <v>1.8</v>
      </c>
      <c r="D52" s="38">
        <v>0.5</v>
      </c>
      <c r="E52" s="38">
        <v>1.4</v>
      </c>
      <c r="F52" s="39">
        <v>0.5</v>
      </c>
      <c r="G52" s="15"/>
      <c r="H52" s="6" t="e">
        <f>#REF!-#REF!-#REF!</f>
        <v>#REF!</v>
      </c>
      <c r="I52" s="6" t="e">
        <f>F52-#REF!-#REF!</f>
        <v>#REF!</v>
      </c>
      <c r="J52" s="6" t="e">
        <f>#REF!-F52-#REF!</f>
        <v>#REF!</v>
      </c>
      <c r="K52" s="6" t="e">
        <f>#REF!-#REF!-#REF!</f>
        <v>#REF!</v>
      </c>
      <c r="M52" s="115">
        <f t="shared" si="0"/>
        <v>4.4000000000000004</v>
      </c>
    </row>
    <row r="53" spans="1:13" s="2" customFormat="1" ht="15.75" customHeight="1" x14ac:dyDescent="0.2">
      <c r="A53" s="75" t="s">
        <v>70</v>
      </c>
      <c r="B53" s="38">
        <v>0.2</v>
      </c>
      <c r="C53" s="38">
        <v>1.5</v>
      </c>
      <c r="D53" s="38"/>
      <c r="E53" s="38">
        <v>2.2999999999999998</v>
      </c>
      <c r="F53" s="39">
        <v>0.6</v>
      </c>
      <c r="G53" s="18"/>
      <c r="H53" s="6" t="e">
        <f>#REF!-#REF!-#REF!</f>
        <v>#REF!</v>
      </c>
      <c r="I53" s="6" t="e">
        <f>F53-#REF!-#REF!</f>
        <v>#REF!</v>
      </c>
      <c r="J53" s="6" t="e">
        <f>#REF!-F53-#REF!</f>
        <v>#REF!</v>
      </c>
      <c r="K53" s="6" t="e">
        <f>#REF!-#REF!-#REF!</f>
        <v>#REF!</v>
      </c>
      <c r="M53" s="115">
        <f t="shared" si="0"/>
        <v>4.5999999999999996</v>
      </c>
    </row>
    <row r="54" spans="1:13" s="2" customFormat="1" ht="15.75" customHeight="1" x14ac:dyDescent="0.2">
      <c r="A54" s="75" t="s">
        <v>71</v>
      </c>
      <c r="B54" s="38">
        <v>0.2</v>
      </c>
      <c r="C54" s="38">
        <v>1.8</v>
      </c>
      <c r="D54" s="38"/>
      <c r="E54" s="38">
        <v>2.2000000000000002</v>
      </c>
      <c r="F54" s="39"/>
      <c r="G54" s="15"/>
      <c r="H54" s="6" t="e">
        <f>#REF!-#REF!-#REF!</f>
        <v>#REF!</v>
      </c>
      <c r="I54" s="6" t="e">
        <f>F54-#REF!-#REF!</f>
        <v>#REF!</v>
      </c>
      <c r="J54" s="6" t="e">
        <f>#REF!-F54-#REF!</f>
        <v>#REF!</v>
      </c>
      <c r="K54" s="6" t="e">
        <f>#REF!-#REF!-#REF!</f>
        <v>#REF!</v>
      </c>
      <c r="M54" s="115">
        <f t="shared" si="0"/>
        <v>4.2</v>
      </c>
    </row>
    <row r="55" spans="1:13" s="2" customFormat="1" ht="15.75" customHeight="1" x14ac:dyDescent="0.2">
      <c r="A55" s="75" t="s">
        <v>125</v>
      </c>
      <c r="B55" s="38">
        <v>0.2</v>
      </c>
      <c r="C55" s="38">
        <v>1.8</v>
      </c>
      <c r="D55" s="38"/>
      <c r="E55" s="38">
        <v>1.5</v>
      </c>
      <c r="F55" s="39">
        <v>0.4</v>
      </c>
      <c r="G55" s="15"/>
      <c r="H55" s="6" t="e">
        <f>#REF!-#REF!-#REF!</f>
        <v>#REF!</v>
      </c>
      <c r="I55" s="6" t="e">
        <f>F55-#REF!-#REF!</f>
        <v>#REF!</v>
      </c>
      <c r="J55" s="6" t="e">
        <f>#REF!-F55-#REF!</f>
        <v>#REF!</v>
      </c>
      <c r="K55" s="6" t="e">
        <f>#REF!-#REF!-#REF!</f>
        <v>#REF!</v>
      </c>
      <c r="M55" s="115">
        <f t="shared" si="0"/>
        <v>3.9</v>
      </c>
    </row>
    <row r="56" spans="1:13" s="2" customFormat="1" ht="15.75" customHeight="1" x14ac:dyDescent="0.2">
      <c r="A56" s="75" t="s">
        <v>126</v>
      </c>
      <c r="B56" s="38">
        <v>0.2</v>
      </c>
      <c r="C56" s="38">
        <v>1</v>
      </c>
      <c r="D56" s="38"/>
      <c r="E56" s="38">
        <v>2.2999999999999998</v>
      </c>
      <c r="F56" s="39"/>
      <c r="G56" s="18"/>
      <c r="H56" s="6" t="e">
        <f>#REF!-#REF!-#REF!</f>
        <v>#REF!</v>
      </c>
      <c r="I56" s="6" t="e">
        <f>F56-#REF!-#REF!</f>
        <v>#REF!</v>
      </c>
      <c r="J56" s="6" t="e">
        <f>#REF!-F56-#REF!</f>
        <v>#REF!</v>
      </c>
      <c r="K56" s="6" t="e">
        <f>#REF!-#REF!-#REF!</f>
        <v>#REF!</v>
      </c>
      <c r="M56" s="115">
        <f t="shared" si="0"/>
        <v>3.5</v>
      </c>
    </row>
    <row r="57" spans="1:13" s="2" customFormat="1" ht="15.75" customHeight="1" x14ac:dyDescent="0.2">
      <c r="A57" s="75" t="s">
        <v>127</v>
      </c>
      <c r="B57" s="38">
        <v>0.2</v>
      </c>
      <c r="C57" s="38">
        <v>0.7</v>
      </c>
      <c r="D57" s="38">
        <v>0.3</v>
      </c>
      <c r="E57" s="38"/>
      <c r="F57" s="39"/>
      <c r="G57" s="15"/>
      <c r="H57" s="6" t="e">
        <f>#REF!-#REF!-#REF!</f>
        <v>#REF!</v>
      </c>
      <c r="I57" s="6" t="e">
        <f>F57-#REF!-#REF!</f>
        <v>#REF!</v>
      </c>
      <c r="J57" s="6" t="e">
        <f>#REF!-F57-#REF!</f>
        <v>#REF!</v>
      </c>
      <c r="K57" s="6" t="e">
        <f>#REF!-#REF!-#REF!</f>
        <v>#REF!</v>
      </c>
      <c r="M57" s="115">
        <f t="shared" si="0"/>
        <v>1.2</v>
      </c>
    </row>
    <row r="58" spans="1:13" s="2" customFormat="1" ht="15.75" customHeight="1" x14ac:dyDescent="0.2">
      <c r="A58" s="75" t="s">
        <v>128</v>
      </c>
      <c r="B58" s="38">
        <v>0.2</v>
      </c>
      <c r="C58" s="38">
        <v>0.8</v>
      </c>
      <c r="D58" s="38">
        <v>0.5</v>
      </c>
      <c r="E58" s="38">
        <v>1.4</v>
      </c>
      <c r="F58" s="39"/>
      <c r="G58" s="15"/>
      <c r="H58" s="6" t="e">
        <f>#REF!-#REF!-#REF!</f>
        <v>#REF!</v>
      </c>
      <c r="I58" s="6" t="e">
        <f>F58-#REF!-#REF!</f>
        <v>#REF!</v>
      </c>
      <c r="J58" s="6" t="e">
        <f>#REF!-F58-#REF!</f>
        <v>#REF!</v>
      </c>
      <c r="K58" s="6" t="e">
        <f>#REF!-#REF!-#REF!</f>
        <v>#REF!</v>
      </c>
      <c r="M58" s="115">
        <f t="shared" si="0"/>
        <v>2.9</v>
      </c>
    </row>
    <row r="59" spans="1:13" s="2" customFormat="1" ht="15.75" customHeight="1" x14ac:dyDescent="0.2">
      <c r="A59" s="75" t="s">
        <v>129</v>
      </c>
      <c r="B59" s="38">
        <v>0.2</v>
      </c>
      <c r="C59" s="38">
        <v>0.8</v>
      </c>
      <c r="D59" s="38">
        <v>0.5</v>
      </c>
      <c r="E59" s="38">
        <v>1</v>
      </c>
      <c r="F59" s="39">
        <v>2.2000000000000002</v>
      </c>
      <c r="G59" s="18"/>
      <c r="H59" s="6" t="e">
        <f>#REF!-#REF!-#REF!</f>
        <v>#REF!</v>
      </c>
      <c r="I59" s="6" t="e">
        <f>F59-#REF!-#REF!</f>
        <v>#REF!</v>
      </c>
      <c r="J59" s="6" t="e">
        <f>#REF!-F59-#REF!</f>
        <v>#REF!</v>
      </c>
      <c r="K59" s="6" t="e">
        <f>#REF!-#REF!-#REF!</f>
        <v>#REF!</v>
      </c>
      <c r="M59" s="115">
        <f t="shared" si="0"/>
        <v>4.7</v>
      </c>
    </row>
    <row r="60" spans="1:13" s="2" customFormat="1" ht="15.75" customHeight="1" x14ac:dyDescent="0.2">
      <c r="A60" s="75" t="s">
        <v>130</v>
      </c>
      <c r="B60" s="38">
        <v>0.2</v>
      </c>
      <c r="C60" s="38">
        <v>1.3</v>
      </c>
      <c r="D60" s="38">
        <v>0.5</v>
      </c>
      <c r="E60" s="38">
        <v>0.7</v>
      </c>
      <c r="F60" s="39">
        <v>2.2000000000000002</v>
      </c>
      <c r="G60" s="15"/>
      <c r="H60" s="6" t="e">
        <f>#REF!-#REF!-#REF!</f>
        <v>#REF!</v>
      </c>
      <c r="I60" s="6" t="e">
        <f>F60-#REF!-#REF!</f>
        <v>#REF!</v>
      </c>
      <c r="J60" s="6" t="e">
        <f>#REF!-F60-#REF!</f>
        <v>#REF!</v>
      </c>
      <c r="K60" s="6" t="e">
        <f>#REF!-#REF!-#REF!</f>
        <v>#REF!</v>
      </c>
      <c r="M60" s="115">
        <f t="shared" si="0"/>
        <v>4.9000000000000004</v>
      </c>
    </row>
    <row r="61" spans="1:13" s="2" customFormat="1" ht="15.75" customHeight="1" x14ac:dyDescent="0.2">
      <c r="A61" s="75" t="s">
        <v>131</v>
      </c>
      <c r="B61" s="38">
        <v>0.2</v>
      </c>
      <c r="C61" s="38">
        <v>1.8</v>
      </c>
      <c r="D61" s="38">
        <v>0.5</v>
      </c>
      <c r="E61" s="38">
        <v>0.5</v>
      </c>
      <c r="F61" s="39">
        <v>1.7999999999999998</v>
      </c>
      <c r="G61" s="15"/>
      <c r="H61" s="6" t="e">
        <f>#REF!-#REF!-#REF!</f>
        <v>#REF!</v>
      </c>
      <c r="I61" s="6" t="e">
        <f>F61-#REF!-#REF!</f>
        <v>#REF!</v>
      </c>
      <c r="J61" s="6" t="e">
        <f>#REF!-F61-#REF!</f>
        <v>#REF!</v>
      </c>
      <c r="K61" s="6" t="e">
        <f>#REF!-#REF!-#REF!</f>
        <v>#REF!</v>
      </c>
      <c r="M61" s="115">
        <f t="shared" si="0"/>
        <v>4.8</v>
      </c>
    </row>
    <row r="62" spans="1:13" s="2" customFormat="1" ht="15.75" customHeight="1" x14ac:dyDescent="0.2">
      <c r="A62" s="75" t="s">
        <v>132</v>
      </c>
      <c r="B62" s="38">
        <v>0.2</v>
      </c>
      <c r="C62" s="38">
        <v>1.8</v>
      </c>
      <c r="D62" s="38">
        <v>0.7</v>
      </c>
      <c r="E62" s="38">
        <v>0.3</v>
      </c>
      <c r="F62" s="39">
        <v>1.7000000000000002</v>
      </c>
      <c r="G62" s="18"/>
      <c r="H62" s="6" t="e">
        <f>#REF!-#REF!-#REF!</f>
        <v>#REF!</v>
      </c>
      <c r="I62" s="6" t="e">
        <f>F62-#REF!-#REF!</f>
        <v>#REF!</v>
      </c>
      <c r="J62" s="6" t="e">
        <f>#REF!-F62-#REF!</f>
        <v>#REF!</v>
      </c>
      <c r="K62" s="6" t="e">
        <f>#REF!-#REF!-#REF!</f>
        <v>#REF!</v>
      </c>
      <c r="M62" s="115">
        <f t="shared" si="0"/>
        <v>4.7</v>
      </c>
    </row>
    <row r="63" spans="1:13" s="2" customFormat="1" ht="15.75" customHeight="1" x14ac:dyDescent="0.2">
      <c r="A63" s="75" t="s">
        <v>72</v>
      </c>
      <c r="B63" s="38">
        <v>0.2</v>
      </c>
      <c r="C63" s="38">
        <v>1.8</v>
      </c>
      <c r="D63" s="38">
        <v>0.7</v>
      </c>
      <c r="E63" s="38">
        <v>0.6</v>
      </c>
      <c r="F63" s="39">
        <v>1.4000000000000004</v>
      </c>
      <c r="G63" s="15"/>
      <c r="H63" s="6" t="e">
        <f>#REF!-#REF!-#REF!</f>
        <v>#REF!</v>
      </c>
      <c r="I63" s="6" t="e">
        <f>F63-#REF!-#REF!</f>
        <v>#REF!</v>
      </c>
      <c r="J63" s="6" t="e">
        <f>#REF!-F63-#REF!</f>
        <v>#REF!</v>
      </c>
      <c r="K63" s="6" t="e">
        <f>#REF!-#REF!-#REF!</f>
        <v>#REF!</v>
      </c>
      <c r="M63" s="115">
        <f t="shared" si="0"/>
        <v>4.7000000000000011</v>
      </c>
    </row>
    <row r="64" spans="1:13" s="2" customFormat="1" ht="15.75" customHeight="1" x14ac:dyDescent="0.2">
      <c r="A64" s="75" t="s">
        <v>73</v>
      </c>
      <c r="B64" s="38">
        <v>0.2</v>
      </c>
      <c r="C64" s="38">
        <v>1.6</v>
      </c>
      <c r="D64" s="38">
        <v>1.2</v>
      </c>
      <c r="E64" s="38">
        <v>0</v>
      </c>
      <c r="F64" s="39">
        <v>1.2999999999999998</v>
      </c>
      <c r="G64" s="15"/>
      <c r="H64" s="6" t="e">
        <f>#REF!-#REF!-#REF!</f>
        <v>#REF!</v>
      </c>
      <c r="I64" s="6" t="e">
        <f>F64-#REF!-#REF!</f>
        <v>#REF!</v>
      </c>
      <c r="J64" s="6" t="e">
        <f>#REF!-F64-#REF!</f>
        <v>#REF!</v>
      </c>
      <c r="K64" s="6" t="e">
        <f>#REF!-#REF!-#REF!</f>
        <v>#REF!</v>
      </c>
      <c r="M64" s="115">
        <f t="shared" si="0"/>
        <v>4.3</v>
      </c>
    </row>
    <row r="65" spans="1:13" s="2" customFormat="1" ht="15.75" customHeight="1" x14ac:dyDescent="0.2">
      <c r="A65" s="75" t="s">
        <v>74</v>
      </c>
      <c r="B65" s="38">
        <v>0.2</v>
      </c>
      <c r="C65" s="38">
        <v>1.5</v>
      </c>
      <c r="D65" s="38"/>
      <c r="E65" s="38">
        <v>1.5999999999999999</v>
      </c>
      <c r="F65" s="39"/>
      <c r="G65" s="18"/>
      <c r="H65" s="6" t="e">
        <f>#REF!-#REF!-#REF!</f>
        <v>#REF!</v>
      </c>
      <c r="I65" s="6" t="e">
        <f>F65-#REF!-#REF!</f>
        <v>#REF!</v>
      </c>
      <c r="J65" s="6" t="e">
        <f>#REF!-F65-#REF!</f>
        <v>#REF!</v>
      </c>
      <c r="K65" s="6" t="e">
        <f>#REF!-#REF!-#REF!</f>
        <v>#REF!</v>
      </c>
      <c r="M65" s="115">
        <f t="shared" si="0"/>
        <v>3.3</v>
      </c>
    </row>
    <row r="66" spans="1:13" s="2" customFormat="1" ht="15.75" customHeight="1" x14ac:dyDescent="0.2">
      <c r="A66" s="75" t="s">
        <v>133</v>
      </c>
      <c r="B66" s="38">
        <v>0.2</v>
      </c>
      <c r="C66" s="38">
        <v>1.1000000000000001</v>
      </c>
      <c r="D66" s="38">
        <v>0.7</v>
      </c>
      <c r="E66" s="38">
        <v>1.7000000000000002</v>
      </c>
      <c r="F66" s="39"/>
      <c r="G66" s="15"/>
      <c r="H66" s="6" t="e">
        <f>#REF!-#REF!-#REF!</f>
        <v>#REF!</v>
      </c>
      <c r="I66" s="6" t="e">
        <f>F66-#REF!-#REF!</f>
        <v>#REF!</v>
      </c>
      <c r="J66" s="6" t="e">
        <f>#REF!-F66-#REF!</f>
        <v>#REF!</v>
      </c>
      <c r="K66" s="6" t="e">
        <f>#REF!-#REF!-#REF!</f>
        <v>#REF!</v>
      </c>
      <c r="M66" s="115">
        <f t="shared" si="0"/>
        <v>3.7</v>
      </c>
    </row>
    <row r="67" spans="1:13" s="2" customFormat="1" ht="15.75" customHeight="1" x14ac:dyDescent="0.2">
      <c r="A67" s="75" t="s">
        <v>75</v>
      </c>
      <c r="B67" s="38">
        <v>0.2</v>
      </c>
      <c r="C67" s="38">
        <v>0.9</v>
      </c>
      <c r="D67" s="38"/>
      <c r="E67" s="38">
        <v>2.6999999999999997</v>
      </c>
      <c r="F67" s="39"/>
      <c r="G67" s="15"/>
      <c r="H67" s="6" t="e">
        <f>#REF!-#REF!-#REF!</f>
        <v>#REF!</v>
      </c>
      <c r="I67" s="6" t="e">
        <f>F67-#REF!-#REF!</f>
        <v>#REF!</v>
      </c>
      <c r="J67" s="6" t="e">
        <f>#REF!-F67-#REF!</f>
        <v>#REF!</v>
      </c>
      <c r="K67" s="6" t="e">
        <f>#REF!-#REF!-#REF!</f>
        <v>#REF!</v>
      </c>
      <c r="M67" s="115">
        <f t="shared" si="0"/>
        <v>3.8</v>
      </c>
    </row>
    <row r="68" spans="1:13" s="2" customFormat="1" ht="15.75" customHeight="1" x14ac:dyDescent="0.2">
      <c r="A68" s="75" t="s">
        <v>76</v>
      </c>
      <c r="B68" s="38">
        <v>0.2</v>
      </c>
      <c r="C68" s="38">
        <v>0.5</v>
      </c>
      <c r="D68" s="38"/>
      <c r="E68" s="38">
        <v>0.5</v>
      </c>
      <c r="F68" s="39"/>
      <c r="G68" s="18"/>
      <c r="H68" s="6" t="e">
        <f>#REF!-#REF!-#REF!</f>
        <v>#REF!</v>
      </c>
      <c r="I68" s="6" t="e">
        <f>F68-#REF!-#REF!</f>
        <v>#REF!</v>
      </c>
      <c r="J68" s="6" t="e">
        <f>#REF!-F68-#REF!</f>
        <v>#REF!</v>
      </c>
      <c r="K68" s="6" t="e">
        <f>#REF!-#REF!-#REF!</f>
        <v>#REF!</v>
      </c>
      <c r="M68" s="115">
        <f t="shared" ref="M68:M131" si="1">SUM(B68:F68)</f>
        <v>1.2</v>
      </c>
    </row>
    <row r="69" spans="1:13" s="2" customFormat="1" ht="15.75" customHeight="1" x14ac:dyDescent="0.2">
      <c r="A69" s="75" t="s">
        <v>77</v>
      </c>
      <c r="B69" s="38">
        <v>0.2</v>
      </c>
      <c r="C69" s="38">
        <v>0.8</v>
      </c>
      <c r="D69" s="38"/>
      <c r="E69" s="38">
        <v>2.9</v>
      </c>
      <c r="F69" s="39"/>
      <c r="G69" s="15"/>
      <c r="H69" s="6" t="e">
        <f>#REF!-#REF!-#REF!</f>
        <v>#REF!</v>
      </c>
      <c r="I69" s="6" t="e">
        <f>F69-#REF!-#REF!</f>
        <v>#REF!</v>
      </c>
      <c r="J69" s="6" t="e">
        <f>#REF!-F69-#REF!</f>
        <v>#REF!</v>
      </c>
      <c r="K69" s="6" t="e">
        <f>#REF!-#REF!-#REF!</f>
        <v>#REF!</v>
      </c>
      <c r="M69" s="115">
        <f t="shared" si="1"/>
        <v>3.9</v>
      </c>
    </row>
    <row r="70" spans="1:13" s="2" customFormat="1" ht="15.75" customHeight="1" x14ac:dyDescent="0.2">
      <c r="A70" s="75" t="s">
        <v>134</v>
      </c>
      <c r="B70" s="38">
        <v>0.2</v>
      </c>
      <c r="C70" s="38">
        <v>1</v>
      </c>
      <c r="D70" s="38">
        <v>1.5999999999999999</v>
      </c>
      <c r="E70" s="38">
        <v>1</v>
      </c>
      <c r="F70" s="39">
        <v>0.9</v>
      </c>
      <c r="G70" s="15"/>
      <c r="H70" s="6" t="e">
        <f>#REF!-#REF!-#REF!</f>
        <v>#REF!</v>
      </c>
      <c r="I70" s="6" t="e">
        <f>F70-#REF!-#REF!</f>
        <v>#REF!</v>
      </c>
      <c r="J70" s="6" t="e">
        <f>#REF!-F70-#REF!</f>
        <v>#REF!</v>
      </c>
      <c r="K70" s="6" t="e">
        <f>#REF!-#REF!-#REF!</f>
        <v>#REF!</v>
      </c>
      <c r="M70" s="115">
        <f t="shared" si="1"/>
        <v>4.7</v>
      </c>
    </row>
    <row r="71" spans="1:13" s="2" customFormat="1" ht="15.75" customHeight="1" x14ac:dyDescent="0.2">
      <c r="A71" s="75" t="s">
        <v>135</v>
      </c>
      <c r="B71" s="38">
        <v>0.1</v>
      </c>
      <c r="C71" s="38">
        <v>1.2999999999999998</v>
      </c>
      <c r="D71" s="38">
        <v>1.4</v>
      </c>
      <c r="E71" s="38">
        <v>1</v>
      </c>
      <c r="F71" s="39">
        <v>0.6</v>
      </c>
      <c r="G71" s="18"/>
      <c r="H71" s="6" t="e">
        <f>#REF!-#REF!-#REF!</f>
        <v>#REF!</v>
      </c>
      <c r="I71" s="6" t="e">
        <f>F71-#REF!-#REF!</f>
        <v>#REF!</v>
      </c>
      <c r="J71" s="6" t="e">
        <f>#REF!-F71-#REF!</f>
        <v>#REF!</v>
      </c>
      <c r="K71" s="6" t="e">
        <f>#REF!-#REF!-#REF!</f>
        <v>#REF!</v>
      </c>
      <c r="M71" s="115">
        <f t="shared" si="1"/>
        <v>4.3999999999999995</v>
      </c>
    </row>
    <row r="72" spans="1:13" s="2" customFormat="1" ht="15.75" customHeight="1" x14ac:dyDescent="0.2">
      <c r="A72" s="75" t="s">
        <v>136</v>
      </c>
      <c r="B72" s="38">
        <v>0.1</v>
      </c>
      <c r="C72" s="38">
        <v>1.9</v>
      </c>
      <c r="D72" s="38">
        <v>0.9</v>
      </c>
      <c r="E72" s="38">
        <v>0.5</v>
      </c>
      <c r="F72" s="39">
        <v>0</v>
      </c>
      <c r="G72" s="15"/>
      <c r="H72" s="6" t="e">
        <f>#REF!-#REF!-#REF!</f>
        <v>#REF!</v>
      </c>
      <c r="I72" s="6" t="e">
        <f>F72-#REF!-#REF!</f>
        <v>#REF!</v>
      </c>
      <c r="J72" s="6" t="e">
        <f>#REF!-F72-#REF!</f>
        <v>#REF!</v>
      </c>
      <c r="K72" s="6" t="e">
        <f>#REF!-#REF!-#REF!</f>
        <v>#REF!</v>
      </c>
      <c r="M72" s="115">
        <f t="shared" si="1"/>
        <v>3.4</v>
      </c>
    </row>
    <row r="73" spans="1:13" s="2" customFormat="1" ht="15.75" customHeight="1" x14ac:dyDescent="0.2">
      <c r="A73" s="75" t="s">
        <v>137</v>
      </c>
      <c r="B73" s="38">
        <v>0.2</v>
      </c>
      <c r="C73" s="38">
        <v>1.8</v>
      </c>
      <c r="D73" s="38">
        <v>0.7</v>
      </c>
      <c r="E73" s="38">
        <v>0.3</v>
      </c>
      <c r="F73" s="39">
        <v>1.9000000000000004</v>
      </c>
      <c r="G73" s="15"/>
      <c r="H73" s="6" t="e">
        <f>#REF!-#REF!-#REF!</f>
        <v>#REF!</v>
      </c>
      <c r="I73" s="6" t="e">
        <f>F73-#REF!-#REF!</f>
        <v>#REF!</v>
      </c>
      <c r="J73" s="6" t="e">
        <f>#REF!-F73-#REF!</f>
        <v>#REF!</v>
      </c>
      <c r="K73" s="6" t="e">
        <f>#REF!-#REF!-#REF!</f>
        <v>#REF!</v>
      </c>
      <c r="M73" s="115">
        <f t="shared" si="1"/>
        <v>4.9000000000000004</v>
      </c>
    </row>
    <row r="74" spans="1:13" s="2" customFormat="1" ht="15.75" customHeight="1" x14ac:dyDescent="0.2">
      <c r="A74" s="75" t="s">
        <v>138</v>
      </c>
      <c r="B74" s="38">
        <v>0.2</v>
      </c>
      <c r="C74" s="38">
        <v>1.5</v>
      </c>
      <c r="D74" s="38">
        <v>1.0000000000000002</v>
      </c>
      <c r="E74" s="38">
        <v>0.3</v>
      </c>
      <c r="F74" s="39">
        <v>1.2000000000000002</v>
      </c>
      <c r="G74" s="18"/>
      <c r="H74" s="6" t="e">
        <f>#REF!-#REF!-#REF!</f>
        <v>#REF!</v>
      </c>
      <c r="I74" s="6" t="e">
        <f>F74-#REF!-#REF!</f>
        <v>#REF!</v>
      </c>
      <c r="J74" s="6" t="e">
        <f>#REF!-F74-#REF!</f>
        <v>#REF!</v>
      </c>
      <c r="K74" s="6" t="e">
        <f>#REF!-#REF!-#REF!</f>
        <v>#REF!</v>
      </c>
      <c r="M74" s="115">
        <f t="shared" si="1"/>
        <v>4.2</v>
      </c>
    </row>
    <row r="75" spans="1:13" s="2" customFormat="1" ht="15.75" customHeight="1" x14ac:dyDescent="0.2">
      <c r="A75" s="75" t="s">
        <v>139</v>
      </c>
      <c r="B75" s="38">
        <v>0.2</v>
      </c>
      <c r="C75" s="38">
        <v>1.3</v>
      </c>
      <c r="D75" s="38">
        <v>1.2000000000000002</v>
      </c>
      <c r="E75" s="38">
        <v>0.9</v>
      </c>
      <c r="F75" s="39">
        <v>0.6</v>
      </c>
      <c r="G75" s="15"/>
      <c r="H75" s="6" t="e">
        <f>#REF!-#REF!-#REF!</f>
        <v>#REF!</v>
      </c>
      <c r="I75" s="6" t="e">
        <f>F75-#REF!-#REF!</f>
        <v>#REF!</v>
      </c>
      <c r="J75" s="6" t="e">
        <f>#REF!-F75-#REF!</f>
        <v>#REF!</v>
      </c>
      <c r="K75" s="6" t="e">
        <f>#REF!-#REF!-#REF!</f>
        <v>#REF!</v>
      </c>
      <c r="M75" s="115">
        <f t="shared" si="1"/>
        <v>4.2</v>
      </c>
    </row>
    <row r="76" spans="1:13" s="2" customFormat="1" ht="15.75" customHeight="1" x14ac:dyDescent="0.2">
      <c r="A76" s="75" t="s">
        <v>140</v>
      </c>
      <c r="B76" s="38">
        <v>0.2</v>
      </c>
      <c r="C76" s="38">
        <v>0.9</v>
      </c>
      <c r="D76" s="38">
        <v>1.6</v>
      </c>
      <c r="E76" s="38">
        <v>1.0999999999999996</v>
      </c>
      <c r="F76" s="39"/>
      <c r="G76" s="15"/>
      <c r="H76" s="6" t="e">
        <f>#REF!-#REF!-#REF!</f>
        <v>#REF!</v>
      </c>
      <c r="I76" s="6" t="e">
        <f>F76-#REF!-#REF!</f>
        <v>#REF!</v>
      </c>
      <c r="J76" s="6" t="e">
        <f>#REF!-F76-#REF!</f>
        <v>#REF!</v>
      </c>
      <c r="K76" s="6" t="e">
        <f>#REF!-#REF!-#REF!</f>
        <v>#REF!</v>
      </c>
      <c r="M76" s="115">
        <f t="shared" si="1"/>
        <v>3.8</v>
      </c>
    </row>
    <row r="77" spans="1:13" s="2" customFormat="1" ht="15.75" customHeight="1" x14ac:dyDescent="0.2">
      <c r="A77" s="75" t="s">
        <v>141</v>
      </c>
      <c r="B77" s="38">
        <v>0.2</v>
      </c>
      <c r="C77" s="38">
        <v>0.8</v>
      </c>
      <c r="D77" s="38">
        <v>2.1</v>
      </c>
      <c r="E77" s="38">
        <v>0.2</v>
      </c>
      <c r="F77" s="39"/>
      <c r="G77" s="18"/>
      <c r="H77" s="6" t="e">
        <f>#REF!-#REF!-#REF!</f>
        <v>#REF!</v>
      </c>
      <c r="I77" s="6" t="e">
        <f>F77-#REF!-#REF!</f>
        <v>#REF!</v>
      </c>
      <c r="J77" s="6" t="e">
        <f>#REF!-F77-#REF!</f>
        <v>#REF!</v>
      </c>
      <c r="K77" s="6" t="e">
        <f>#REF!-#REF!-#REF!</f>
        <v>#REF!</v>
      </c>
      <c r="M77" s="115">
        <f t="shared" si="1"/>
        <v>3.3000000000000003</v>
      </c>
    </row>
    <row r="78" spans="1:13" s="2" customFormat="1" ht="15.75" customHeight="1" x14ac:dyDescent="0.2">
      <c r="A78" s="75" t="s">
        <v>142</v>
      </c>
      <c r="B78" s="38">
        <v>0.2</v>
      </c>
      <c r="C78" s="38">
        <v>1.3</v>
      </c>
      <c r="D78" s="38">
        <v>1.7000000000000002</v>
      </c>
      <c r="E78" s="38">
        <v>1</v>
      </c>
      <c r="F78" s="39"/>
      <c r="G78" s="15"/>
      <c r="H78" s="6" t="e">
        <f>#REF!-#REF!-#REF!</f>
        <v>#REF!</v>
      </c>
      <c r="I78" s="6" t="e">
        <f>F78-#REF!-#REF!</f>
        <v>#REF!</v>
      </c>
      <c r="J78" s="6" t="e">
        <f>#REF!-F78-#REF!</f>
        <v>#REF!</v>
      </c>
      <c r="K78" s="6" t="e">
        <f>#REF!-#REF!-#REF!</f>
        <v>#REF!</v>
      </c>
      <c r="M78" s="115">
        <f t="shared" si="1"/>
        <v>4.2</v>
      </c>
    </row>
    <row r="79" spans="1:13" s="2" customFormat="1" ht="15.75" customHeight="1" x14ac:dyDescent="0.2">
      <c r="A79" s="75" t="s">
        <v>78</v>
      </c>
      <c r="B79" s="38">
        <v>0.2</v>
      </c>
      <c r="C79" s="38">
        <v>0.9</v>
      </c>
      <c r="D79" s="38"/>
      <c r="E79" s="38"/>
      <c r="F79" s="39"/>
      <c r="G79" s="15"/>
      <c r="H79" s="6" t="e">
        <f>#REF!-#REF!-#REF!</f>
        <v>#REF!</v>
      </c>
      <c r="I79" s="6" t="e">
        <f>F79-#REF!-#REF!</f>
        <v>#REF!</v>
      </c>
      <c r="J79" s="6" t="e">
        <f>#REF!-F79-#REF!</f>
        <v>#REF!</v>
      </c>
      <c r="K79" s="6" t="e">
        <f>#REF!-#REF!-#REF!</f>
        <v>#REF!</v>
      </c>
      <c r="M79" s="115">
        <f t="shared" si="1"/>
        <v>1.1000000000000001</v>
      </c>
    </row>
    <row r="80" spans="1:13" s="2" customFormat="1" ht="15.75" customHeight="1" x14ac:dyDescent="0.2">
      <c r="A80" s="75" t="s">
        <v>79</v>
      </c>
      <c r="B80" s="38">
        <v>0.2</v>
      </c>
      <c r="C80" s="38">
        <v>1.2</v>
      </c>
      <c r="D80" s="38">
        <v>2.2000000000000002</v>
      </c>
      <c r="E80" s="38"/>
      <c r="F80" s="39"/>
      <c r="G80" s="18"/>
      <c r="H80" s="6" t="e">
        <f>#REF!-#REF!-#REF!</f>
        <v>#REF!</v>
      </c>
      <c r="I80" s="6" t="e">
        <f>F80-#REF!-#REF!</f>
        <v>#REF!</v>
      </c>
      <c r="J80" s="6" t="e">
        <f>#REF!-F80-#REF!</f>
        <v>#REF!</v>
      </c>
      <c r="K80" s="6" t="e">
        <f>#REF!-#REF!-#REF!</f>
        <v>#REF!</v>
      </c>
      <c r="M80" s="115">
        <f t="shared" si="1"/>
        <v>3.6</v>
      </c>
    </row>
    <row r="81" spans="1:13" s="2" customFormat="1" ht="15.75" customHeight="1" x14ac:dyDescent="0.2">
      <c r="A81" s="75" t="s">
        <v>80</v>
      </c>
      <c r="B81" s="38">
        <v>0.2</v>
      </c>
      <c r="C81" s="38">
        <v>1.3</v>
      </c>
      <c r="D81" s="38">
        <v>1.2000000000000002</v>
      </c>
      <c r="E81" s="38">
        <v>1</v>
      </c>
      <c r="F81" s="39">
        <v>1</v>
      </c>
      <c r="G81" s="15"/>
      <c r="H81" s="6" t="e">
        <f>#REF!-#REF!-#REF!</f>
        <v>#REF!</v>
      </c>
      <c r="I81" s="6" t="e">
        <f>F81-#REF!-#REF!</f>
        <v>#REF!</v>
      </c>
      <c r="J81" s="6" t="e">
        <f>#REF!-F81-#REF!</f>
        <v>#REF!</v>
      </c>
      <c r="K81" s="6" t="e">
        <f>#REF!-#REF!-#REF!</f>
        <v>#REF!</v>
      </c>
      <c r="M81" s="115">
        <f t="shared" si="1"/>
        <v>4.7</v>
      </c>
    </row>
    <row r="82" spans="1:13" s="2" customFormat="1" ht="15.75" customHeight="1" x14ac:dyDescent="0.2">
      <c r="A82" s="75" t="s">
        <v>81</v>
      </c>
      <c r="B82" s="38">
        <v>0.2</v>
      </c>
      <c r="C82" s="38">
        <v>1.3</v>
      </c>
      <c r="D82" s="38">
        <v>1.2000000000000002</v>
      </c>
      <c r="E82" s="38">
        <v>1.0999999999999996</v>
      </c>
      <c r="F82" s="39">
        <v>1.4000000000000004</v>
      </c>
      <c r="G82" s="15"/>
      <c r="H82" s="6" t="e">
        <f>#REF!-#REF!-#REF!</f>
        <v>#REF!</v>
      </c>
      <c r="I82" s="6" t="e">
        <f>F82-#REF!-#REF!</f>
        <v>#REF!</v>
      </c>
      <c r="J82" s="6" t="e">
        <f>#REF!-F82-#REF!</f>
        <v>#REF!</v>
      </c>
      <c r="K82" s="6" t="e">
        <f>#REF!-#REF!-#REF!</f>
        <v>#REF!</v>
      </c>
      <c r="M82" s="115">
        <f t="shared" si="1"/>
        <v>5.2</v>
      </c>
    </row>
    <row r="83" spans="1:13" s="2" customFormat="1" ht="15.75" customHeight="1" x14ac:dyDescent="0.2">
      <c r="A83" s="75" t="s">
        <v>82</v>
      </c>
      <c r="B83" s="38">
        <v>0.2</v>
      </c>
      <c r="C83" s="38">
        <v>1.2</v>
      </c>
      <c r="D83" s="38">
        <v>1.9</v>
      </c>
      <c r="E83" s="38">
        <v>0.4</v>
      </c>
      <c r="F83" s="39">
        <v>0.89999999999999902</v>
      </c>
      <c r="G83" s="18"/>
      <c r="H83" s="6" t="e">
        <f>#REF!-#REF!-#REF!</f>
        <v>#REF!</v>
      </c>
      <c r="I83" s="6" t="e">
        <f>F83-#REF!-#REF!</f>
        <v>#REF!</v>
      </c>
      <c r="J83" s="6" t="e">
        <f>#REF!-F83-#REF!</f>
        <v>#REF!</v>
      </c>
      <c r="K83" s="6" t="e">
        <f>#REF!-#REF!-#REF!</f>
        <v>#REF!</v>
      </c>
      <c r="M83" s="115">
        <f t="shared" si="1"/>
        <v>4.5999999999999988</v>
      </c>
    </row>
    <row r="84" spans="1:13" s="2" customFormat="1" ht="15.75" customHeight="1" x14ac:dyDescent="0.2">
      <c r="A84" s="75" t="s">
        <v>83</v>
      </c>
      <c r="B84" s="38">
        <v>0.2</v>
      </c>
      <c r="C84" s="38">
        <v>1.5</v>
      </c>
      <c r="D84" s="38">
        <v>1.3</v>
      </c>
      <c r="E84" s="38">
        <v>0.8</v>
      </c>
      <c r="F84" s="39">
        <v>1.5</v>
      </c>
      <c r="G84" s="15"/>
      <c r="H84" s="6" t="e">
        <f>#REF!-#REF!-#REF!</f>
        <v>#REF!</v>
      </c>
      <c r="I84" s="6" t="e">
        <f>F84-#REF!-#REF!</f>
        <v>#REF!</v>
      </c>
      <c r="J84" s="6" t="e">
        <f>#REF!-F84-#REF!</f>
        <v>#REF!</v>
      </c>
      <c r="K84" s="6" t="e">
        <f>#REF!-#REF!-#REF!</f>
        <v>#REF!</v>
      </c>
      <c r="M84" s="115">
        <f t="shared" si="1"/>
        <v>5.3</v>
      </c>
    </row>
    <row r="85" spans="1:13" s="2" customFormat="1" ht="15.75" customHeight="1" x14ac:dyDescent="0.2">
      <c r="A85" s="75" t="s">
        <v>84</v>
      </c>
      <c r="B85" s="38">
        <v>0.2</v>
      </c>
      <c r="C85" s="38">
        <v>1.3</v>
      </c>
      <c r="D85" s="38">
        <v>1.5</v>
      </c>
      <c r="E85" s="38">
        <v>0.7</v>
      </c>
      <c r="F85" s="39">
        <v>1.5</v>
      </c>
      <c r="G85" s="15"/>
      <c r="H85" s="6" t="e">
        <f>#REF!-#REF!-#REF!</f>
        <v>#REF!</v>
      </c>
      <c r="I85" s="6" t="e">
        <f>F85-#REF!-#REF!</f>
        <v>#REF!</v>
      </c>
      <c r="J85" s="6" t="e">
        <f>#REF!-F85-#REF!</f>
        <v>#REF!</v>
      </c>
      <c r="K85" s="6" t="e">
        <f>#REF!-#REF!-#REF!</f>
        <v>#REF!</v>
      </c>
      <c r="M85" s="115">
        <f t="shared" si="1"/>
        <v>5.2</v>
      </c>
    </row>
    <row r="86" spans="1:13" s="2" customFormat="1" ht="15.75" customHeight="1" x14ac:dyDescent="0.2">
      <c r="A86" s="75" t="s">
        <v>143</v>
      </c>
      <c r="B86" s="38">
        <v>0.2</v>
      </c>
      <c r="C86" s="38">
        <v>1.4000000000000001</v>
      </c>
      <c r="D86" s="38">
        <v>1.4</v>
      </c>
      <c r="E86" s="38">
        <v>0.7</v>
      </c>
      <c r="F86" s="39">
        <v>1.2999999999999998</v>
      </c>
      <c r="G86" s="18"/>
      <c r="H86" s="6" t="e">
        <f>#REF!-#REF!-#REF!</f>
        <v>#REF!</v>
      </c>
      <c r="I86" s="6" t="e">
        <f>F86-#REF!-#REF!</f>
        <v>#REF!</v>
      </c>
      <c r="J86" s="6" t="e">
        <f>#REF!-F86-#REF!</f>
        <v>#REF!</v>
      </c>
      <c r="K86" s="6" t="e">
        <f>#REF!-#REF!-#REF!</f>
        <v>#REF!</v>
      </c>
      <c r="M86" s="115">
        <f t="shared" si="1"/>
        <v>5</v>
      </c>
    </row>
    <row r="87" spans="1:13" s="2" customFormat="1" ht="15.75" customHeight="1" x14ac:dyDescent="0.2">
      <c r="A87" s="75" t="s">
        <v>144</v>
      </c>
      <c r="B87" s="38">
        <v>0.2</v>
      </c>
      <c r="C87" s="38">
        <v>1</v>
      </c>
      <c r="D87" s="38">
        <v>1.8</v>
      </c>
      <c r="E87" s="38">
        <v>0.6</v>
      </c>
      <c r="F87" s="39">
        <v>1.1999999999999997</v>
      </c>
      <c r="G87" s="15"/>
      <c r="H87" s="6" t="e">
        <f>#REF!-#REF!-#REF!</f>
        <v>#REF!</v>
      </c>
      <c r="I87" s="6" t="e">
        <f>F87-#REF!-#REF!</f>
        <v>#REF!</v>
      </c>
      <c r="J87" s="6" t="e">
        <f>#REF!-F87-#REF!</f>
        <v>#REF!</v>
      </c>
      <c r="K87" s="6" t="e">
        <f>#REF!-#REF!-#REF!</f>
        <v>#REF!</v>
      </c>
      <c r="M87" s="115">
        <f t="shared" si="1"/>
        <v>4.8</v>
      </c>
    </row>
    <row r="88" spans="1:13" s="2" customFormat="1" ht="15.75" customHeight="1" x14ac:dyDescent="0.2">
      <c r="A88" s="75" t="s">
        <v>145</v>
      </c>
      <c r="B88" s="38">
        <v>0.2</v>
      </c>
      <c r="C88" s="38">
        <v>1.5</v>
      </c>
      <c r="D88" s="38">
        <v>0.7</v>
      </c>
      <c r="E88" s="38">
        <v>1.3000000000000003</v>
      </c>
      <c r="F88" s="39">
        <v>1.2000000000000002</v>
      </c>
      <c r="G88" s="15"/>
      <c r="H88" s="6" t="e">
        <f>#REF!-#REF!-#REF!</f>
        <v>#REF!</v>
      </c>
      <c r="I88" s="6" t="e">
        <f>F88-#REF!-#REF!</f>
        <v>#REF!</v>
      </c>
      <c r="J88" s="6" t="e">
        <f>#REF!-F88-#REF!</f>
        <v>#REF!</v>
      </c>
      <c r="K88" s="6" t="e">
        <f>#REF!-#REF!-#REF!</f>
        <v>#REF!</v>
      </c>
      <c r="M88" s="115">
        <f t="shared" si="1"/>
        <v>4.9000000000000004</v>
      </c>
    </row>
    <row r="89" spans="1:13" s="2" customFormat="1" ht="15.75" customHeight="1" x14ac:dyDescent="0.2">
      <c r="A89" s="75" t="s">
        <v>146</v>
      </c>
      <c r="B89" s="38">
        <v>0.2</v>
      </c>
      <c r="C89" s="38">
        <v>0.8</v>
      </c>
      <c r="D89" s="38">
        <v>1.7999999999999998</v>
      </c>
      <c r="E89" s="38"/>
      <c r="F89" s="39"/>
      <c r="G89" s="18"/>
      <c r="H89" s="6" t="e">
        <f>#REF!-#REF!-#REF!</f>
        <v>#REF!</v>
      </c>
      <c r="I89" s="6" t="e">
        <f>F89-#REF!-#REF!</f>
        <v>#REF!</v>
      </c>
      <c r="J89" s="6" t="e">
        <f>#REF!-F89-#REF!</f>
        <v>#REF!</v>
      </c>
      <c r="K89" s="6" t="e">
        <f>#REF!-#REF!-#REF!</f>
        <v>#REF!</v>
      </c>
      <c r="M89" s="115">
        <f t="shared" si="1"/>
        <v>2.8</v>
      </c>
    </row>
    <row r="90" spans="1:13" s="2" customFormat="1" ht="15.75" customHeight="1" x14ac:dyDescent="0.2">
      <c r="A90" s="75" t="s">
        <v>147</v>
      </c>
      <c r="B90" s="38">
        <v>0.2</v>
      </c>
      <c r="C90" s="38">
        <v>0.8</v>
      </c>
      <c r="D90" s="38">
        <v>0.3</v>
      </c>
      <c r="E90" s="38"/>
      <c r="F90" s="39"/>
      <c r="G90" s="15"/>
      <c r="H90" s="6" t="e">
        <f>#REF!-#REF!-#REF!</f>
        <v>#REF!</v>
      </c>
      <c r="I90" s="6" t="e">
        <f>F90-#REF!-#REF!</f>
        <v>#REF!</v>
      </c>
      <c r="J90" s="6" t="e">
        <f>#REF!-F90-#REF!</f>
        <v>#REF!</v>
      </c>
      <c r="K90" s="6" t="e">
        <f>#REF!-#REF!-#REF!</f>
        <v>#REF!</v>
      </c>
      <c r="M90" s="115">
        <f t="shared" si="1"/>
        <v>1.3</v>
      </c>
    </row>
    <row r="91" spans="1:13" s="2" customFormat="1" ht="15.75" customHeight="1" x14ac:dyDescent="0.2">
      <c r="A91" s="75" t="s">
        <v>148</v>
      </c>
      <c r="B91" s="38">
        <v>0.2</v>
      </c>
      <c r="C91" s="38">
        <v>1.3</v>
      </c>
      <c r="D91" s="38">
        <v>1</v>
      </c>
      <c r="E91" s="38">
        <v>1.5</v>
      </c>
      <c r="F91" s="39">
        <v>0.4</v>
      </c>
      <c r="G91" s="15"/>
      <c r="H91" s="6" t="e">
        <f>#REF!-#REF!-#REF!</f>
        <v>#REF!</v>
      </c>
      <c r="I91" s="6" t="e">
        <f>F91-#REF!-#REF!</f>
        <v>#REF!</v>
      </c>
      <c r="J91" s="6" t="e">
        <f>#REF!-F91-#REF!</f>
        <v>#REF!</v>
      </c>
      <c r="K91" s="6" t="e">
        <f>#REF!-#REF!-#REF!</f>
        <v>#REF!</v>
      </c>
      <c r="M91" s="115">
        <f t="shared" si="1"/>
        <v>4.4000000000000004</v>
      </c>
    </row>
    <row r="92" spans="1:13" s="2" customFormat="1" ht="15.75" customHeight="1" x14ac:dyDescent="0.2">
      <c r="A92" s="75" t="s">
        <v>149</v>
      </c>
      <c r="B92" s="38">
        <v>0.2</v>
      </c>
      <c r="C92" s="38">
        <v>1.3</v>
      </c>
      <c r="D92" s="38">
        <v>1.2000000000000002</v>
      </c>
      <c r="E92" s="38">
        <v>1</v>
      </c>
      <c r="F92" s="39">
        <v>1.2000000000000002</v>
      </c>
      <c r="G92" s="18"/>
      <c r="H92" s="6" t="e">
        <f>#REF!-#REF!-#REF!</f>
        <v>#REF!</v>
      </c>
      <c r="I92" s="6" t="e">
        <f>F92-#REF!-#REF!</f>
        <v>#REF!</v>
      </c>
      <c r="J92" s="6" t="e">
        <f>#REF!-F92-#REF!</f>
        <v>#REF!</v>
      </c>
      <c r="K92" s="6" t="e">
        <f>#REF!-#REF!-#REF!</f>
        <v>#REF!</v>
      </c>
      <c r="M92" s="115">
        <f t="shared" si="1"/>
        <v>4.9000000000000004</v>
      </c>
    </row>
    <row r="93" spans="1:13" s="2" customFormat="1" ht="15.75" customHeight="1" x14ac:dyDescent="0.2">
      <c r="A93" s="75" t="s">
        <v>150</v>
      </c>
      <c r="B93" s="38">
        <v>0.2</v>
      </c>
      <c r="C93" s="83">
        <v>1.3</v>
      </c>
      <c r="D93" s="83">
        <v>1.5</v>
      </c>
      <c r="E93" s="83">
        <v>0.7</v>
      </c>
      <c r="F93" s="84">
        <v>1.2000000000000002</v>
      </c>
      <c r="G93" s="18"/>
      <c r="H93" s="6" t="e">
        <f>#REF!-#REF!-#REF!</f>
        <v>#REF!</v>
      </c>
      <c r="I93" s="6" t="e">
        <f>F93-#REF!-#REF!</f>
        <v>#REF!</v>
      </c>
      <c r="J93" s="6" t="e">
        <f>#REF!-F93-#REF!</f>
        <v>#REF!</v>
      </c>
      <c r="K93" s="6" t="e">
        <f>#REF!-#REF!-#REF!</f>
        <v>#REF!</v>
      </c>
      <c r="M93" s="115">
        <f t="shared" si="1"/>
        <v>4.9000000000000004</v>
      </c>
    </row>
    <row r="94" spans="1:13" s="2" customFormat="1" ht="15.75" customHeight="1" x14ac:dyDescent="0.2">
      <c r="A94" s="75" t="s">
        <v>151</v>
      </c>
      <c r="B94" s="38">
        <v>0.2</v>
      </c>
      <c r="C94" s="83">
        <v>1.3</v>
      </c>
      <c r="D94" s="83">
        <v>1.5</v>
      </c>
      <c r="E94" s="83">
        <v>0.6</v>
      </c>
      <c r="F94" s="84">
        <v>1.4999999999999996</v>
      </c>
      <c r="G94" s="18"/>
      <c r="H94" s="6" t="e">
        <f>#REF!-#REF!-#REF!</f>
        <v>#REF!</v>
      </c>
      <c r="I94" s="6" t="e">
        <f>F94-#REF!-#REF!</f>
        <v>#REF!</v>
      </c>
      <c r="J94" s="6" t="e">
        <f>#REF!-F94-#REF!</f>
        <v>#REF!</v>
      </c>
      <c r="K94" s="6" t="e">
        <f>#REF!-#REF!-#REF!</f>
        <v>#REF!</v>
      </c>
      <c r="M94" s="115">
        <f t="shared" si="1"/>
        <v>5.0999999999999996</v>
      </c>
    </row>
    <row r="95" spans="1:13" s="2" customFormat="1" ht="15.75" customHeight="1" x14ac:dyDescent="0.2">
      <c r="A95" s="75" t="s">
        <v>152</v>
      </c>
      <c r="B95" s="38">
        <v>0.2</v>
      </c>
      <c r="C95" s="83">
        <v>1.3</v>
      </c>
      <c r="D95" s="83">
        <v>1.5</v>
      </c>
      <c r="E95" s="83">
        <v>1</v>
      </c>
      <c r="F95" s="84">
        <v>1</v>
      </c>
      <c r="G95" s="18"/>
      <c r="H95" s="6"/>
      <c r="I95" s="6"/>
      <c r="J95" s="6"/>
      <c r="K95" s="6"/>
      <c r="M95" s="115">
        <f t="shared" si="1"/>
        <v>5</v>
      </c>
    </row>
    <row r="96" spans="1:13" s="2" customFormat="1" ht="15.75" customHeight="1" x14ac:dyDescent="0.2">
      <c r="A96" s="75" t="s">
        <v>85</v>
      </c>
      <c r="B96" s="38">
        <v>0.2</v>
      </c>
      <c r="C96" s="84">
        <v>1.3</v>
      </c>
      <c r="D96" s="84">
        <v>1.5</v>
      </c>
      <c r="E96" s="84">
        <v>0.4</v>
      </c>
      <c r="F96" s="84">
        <v>1.6999999999999997</v>
      </c>
      <c r="G96" s="18"/>
      <c r="H96" s="6"/>
      <c r="I96" s="6"/>
      <c r="J96" s="6"/>
      <c r="K96" s="6"/>
      <c r="M96" s="115">
        <f t="shared" si="1"/>
        <v>5.0999999999999996</v>
      </c>
    </row>
    <row r="97" spans="1:13" s="2" customFormat="1" ht="15.75" customHeight="1" x14ac:dyDescent="0.2">
      <c r="A97" s="75" t="s">
        <v>86</v>
      </c>
      <c r="B97" s="38">
        <v>0.2</v>
      </c>
      <c r="C97" s="83">
        <v>1.3</v>
      </c>
      <c r="D97" s="83">
        <v>1.6</v>
      </c>
      <c r="E97" s="83">
        <v>0.6</v>
      </c>
      <c r="F97" s="84">
        <v>1.2000000000000002</v>
      </c>
      <c r="G97" s="18"/>
      <c r="H97" s="6" t="e">
        <f>#REF!-#REF!-#REF!</f>
        <v>#REF!</v>
      </c>
      <c r="I97" s="6" t="e">
        <f>F97-#REF!-#REF!</f>
        <v>#REF!</v>
      </c>
      <c r="J97" s="6" t="e">
        <f>#REF!-F97-#REF!</f>
        <v>#REF!</v>
      </c>
      <c r="K97" s="6" t="e">
        <f>#REF!-#REF!-#REF!</f>
        <v>#REF!</v>
      </c>
      <c r="M97" s="115">
        <f t="shared" si="1"/>
        <v>4.9000000000000004</v>
      </c>
    </row>
    <row r="98" spans="1:13" s="2" customFormat="1" ht="15.75" customHeight="1" x14ac:dyDescent="0.2">
      <c r="A98" s="75" t="s">
        <v>153</v>
      </c>
      <c r="B98" s="38">
        <v>0.2</v>
      </c>
      <c r="C98" s="84">
        <v>1</v>
      </c>
      <c r="D98" s="84">
        <v>1.5000000000000002</v>
      </c>
      <c r="E98" s="84">
        <v>0.6</v>
      </c>
      <c r="F98" s="84">
        <v>1.6000000000000005</v>
      </c>
      <c r="G98" s="18"/>
      <c r="H98" s="6"/>
      <c r="I98" s="6"/>
      <c r="J98" s="6"/>
      <c r="K98" s="6"/>
      <c r="M98" s="115">
        <f t="shared" si="1"/>
        <v>4.9000000000000004</v>
      </c>
    </row>
    <row r="99" spans="1:13" s="2" customFormat="1" ht="15.75" customHeight="1" x14ac:dyDescent="0.2">
      <c r="A99" s="75" t="s">
        <v>154</v>
      </c>
      <c r="B99" s="38">
        <v>0.2</v>
      </c>
      <c r="C99" s="84">
        <v>0.8</v>
      </c>
      <c r="D99" s="84">
        <v>2</v>
      </c>
      <c r="E99" s="84">
        <v>0.5</v>
      </c>
      <c r="F99" s="84">
        <v>1.9000000000000004</v>
      </c>
      <c r="G99" s="18"/>
      <c r="H99" s="6"/>
      <c r="I99" s="6"/>
      <c r="J99" s="6"/>
      <c r="K99" s="6"/>
      <c r="M99" s="115">
        <f t="shared" si="1"/>
        <v>5.4</v>
      </c>
    </row>
    <row r="100" spans="1:13" s="2" customFormat="1" ht="15.75" customHeight="1" x14ac:dyDescent="0.2">
      <c r="A100" s="75" t="s">
        <v>87</v>
      </c>
      <c r="B100" s="38">
        <v>0.2</v>
      </c>
      <c r="C100" s="83">
        <v>0.8</v>
      </c>
      <c r="D100" s="83">
        <v>1.7999999999999998</v>
      </c>
      <c r="E100" s="83">
        <v>0.9</v>
      </c>
      <c r="F100" s="84">
        <v>0.6</v>
      </c>
      <c r="G100" s="18"/>
      <c r="H100" s="6" t="e">
        <f>#REF!-#REF!-#REF!</f>
        <v>#REF!</v>
      </c>
      <c r="I100" s="6" t="e">
        <f>#REF!-#REF!-#REF!</f>
        <v>#REF!</v>
      </c>
      <c r="J100" s="6" t="e">
        <f>#REF!-#REF!-#REF!</f>
        <v>#REF!</v>
      </c>
      <c r="K100" s="6" t="e">
        <f>#REF!-#REF!-#REF!</f>
        <v>#REF!</v>
      </c>
      <c r="M100" s="115">
        <f t="shared" si="1"/>
        <v>4.3</v>
      </c>
    </row>
    <row r="101" spans="1:13" s="2" customFormat="1" ht="15.75" customHeight="1" x14ac:dyDescent="0.2">
      <c r="A101" s="75" t="s">
        <v>88</v>
      </c>
      <c r="B101" s="38">
        <v>0.2</v>
      </c>
      <c r="C101" s="84">
        <v>0.9</v>
      </c>
      <c r="D101" s="84">
        <v>0.3</v>
      </c>
      <c r="E101" s="84">
        <v>1.8000000000000003</v>
      </c>
      <c r="F101" s="84"/>
      <c r="G101" s="18"/>
      <c r="H101" s="6" t="e">
        <f>#REF!-#REF!-#REF!</f>
        <v>#REF!</v>
      </c>
      <c r="I101" s="6" t="e">
        <f>F101-#REF!-#REF!</f>
        <v>#REF!</v>
      </c>
      <c r="J101" s="6" t="e">
        <f>#REF!-F101-#REF!</f>
        <v>#REF!</v>
      </c>
      <c r="K101" s="6" t="e">
        <f>#REF!-#REF!-#REF!</f>
        <v>#REF!</v>
      </c>
      <c r="M101" s="115">
        <f t="shared" si="1"/>
        <v>3.2</v>
      </c>
    </row>
    <row r="102" spans="1:13" s="2" customFormat="1" ht="15.75" customHeight="1" x14ac:dyDescent="0.2">
      <c r="A102" s="75" t="s">
        <v>89</v>
      </c>
      <c r="B102" s="38">
        <v>0.2</v>
      </c>
      <c r="C102" s="84">
        <v>0.8</v>
      </c>
      <c r="D102" s="84">
        <v>1.2999999999999998</v>
      </c>
      <c r="E102" s="84"/>
      <c r="F102" s="84"/>
      <c r="G102" s="18"/>
      <c r="H102" s="23"/>
      <c r="I102" s="17"/>
      <c r="J102" s="17"/>
      <c r="K102" s="17"/>
      <c r="M102" s="115">
        <f t="shared" si="1"/>
        <v>2.2999999999999998</v>
      </c>
    </row>
    <row r="103" spans="1:13" s="24" customFormat="1" ht="15.75" customHeight="1" x14ac:dyDescent="0.2">
      <c r="A103" s="75" t="s">
        <v>90</v>
      </c>
      <c r="B103" s="38">
        <v>0.2</v>
      </c>
      <c r="C103" s="84">
        <v>2</v>
      </c>
      <c r="D103" s="84">
        <v>0.4</v>
      </c>
      <c r="E103" s="84">
        <v>1.4</v>
      </c>
      <c r="F103" s="84">
        <v>0.7</v>
      </c>
      <c r="M103" s="115">
        <f t="shared" si="1"/>
        <v>4.7</v>
      </c>
    </row>
    <row r="104" spans="1:13" s="24" customFormat="1" ht="15.75" customHeight="1" x14ac:dyDescent="0.2">
      <c r="A104" s="75" t="s">
        <v>91</v>
      </c>
      <c r="B104" s="38">
        <v>0.2</v>
      </c>
      <c r="C104" s="84">
        <v>1.5</v>
      </c>
      <c r="D104" s="84">
        <v>0.8</v>
      </c>
      <c r="E104" s="84">
        <v>1.5</v>
      </c>
      <c r="F104" s="84">
        <v>0.5</v>
      </c>
      <c r="G104" s="49"/>
      <c r="H104" s="49"/>
      <c r="I104" s="49"/>
      <c r="J104" s="49"/>
      <c r="K104" s="49"/>
      <c r="L104" s="49"/>
      <c r="M104" s="115">
        <f t="shared" si="1"/>
        <v>4.5</v>
      </c>
    </row>
    <row r="105" spans="1:13" s="24" customFormat="1" ht="15.75" customHeight="1" x14ac:dyDescent="0.2">
      <c r="A105" s="75" t="s">
        <v>155</v>
      </c>
      <c r="B105" s="38">
        <v>0.2</v>
      </c>
      <c r="C105" s="84">
        <v>1.6</v>
      </c>
      <c r="D105" s="84">
        <v>0.9</v>
      </c>
      <c r="E105" s="84">
        <v>1.0999999999999996</v>
      </c>
      <c r="F105" s="84">
        <v>0.9</v>
      </c>
      <c r="G105" s="49"/>
      <c r="H105" s="50"/>
      <c r="I105" s="50"/>
      <c r="J105" s="50"/>
      <c r="K105" s="50"/>
      <c r="L105" s="49"/>
      <c r="M105" s="115">
        <f t="shared" si="1"/>
        <v>4.7</v>
      </c>
    </row>
    <row r="106" spans="1:13" s="24" customFormat="1" ht="15.75" customHeight="1" x14ac:dyDescent="0.2">
      <c r="A106" s="75" t="s">
        <v>156</v>
      </c>
      <c r="B106" s="38">
        <v>0.2</v>
      </c>
      <c r="C106" s="84">
        <v>1.8</v>
      </c>
      <c r="D106" s="84">
        <v>1</v>
      </c>
      <c r="E106" s="84">
        <v>0.6</v>
      </c>
      <c r="F106" s="84">
        <v>1.3000000000000003</v>
      </c>
      <c r="G106" s="49"/>
      <c r="H106" s="49"/>
      <c r="I106" s="49"/>
      <c r="J106" s="49"/>
      <c r="K106" s="49"/>
      <c r="L106" s="49"/>
      <c r="M106" s="115">
        <f t="shared" si="1"/>
        <v>4.9000000000000004</v>
      </c>
    </row>
    <row r="107" spans="1:13" s="24" customFormat="1" ht="15.75" customHeight="1" x14ac:dyDescent="0.2">
      <c r="A107" s="75" t="s">
        <v>157</v>
      </c>
      <c r="B107" s="38">
        <v>0.2</v>
      </c>
      <c r="C107" s="84">
        <v>1.5</v>
      </c>
      <c r="D107" s="84">
        <v>1.3</v>
      </c>
      <c r="E107" s="84">
        <v>0.8</v>
      </c>
      <c r="F107" s="84">
        <v>1.4000000000000004</v>
      </c>
      <c r="G107" s="49"/>
      <c r="H107" s="50"/>
      <c r="I107" s="50"/>
      <c r="J107" s="50"/>
      <c r="K107" s="50"/>
      <c r="L107" s="49"/>
      <c r="M107" s="115">
        <f t="shared" si="1"/>
        <v>5.2</v>
      </c>
    </row>
    <row r="108" spans="1:13" s="3" customFormat="1" ht="15.75" customHeight="1" x14ac:dyDescent="0.2">
      <c r="A108" s="75" t="s">
        <v>92</v>
      </c>
      <c r="B108" s="38">
        <v>0.2</v>
      </c>
      <c r="C108" s="84">
        <v>1.3</v>
      </c>
      <c r="D108" s="84">
        <v>1.5</v>
      </c>
      <c r="E108" s="84">
        <v>1</v>
      </c>
      <c r="F108" s="84">
        <v>1.2000000000000002</v>
      </c>
      <c r="G108" s="53"/>
      <c r="H108" s="53"/>
      <c r="I108" s="53"/>
      <c r="J108" s="53"/>
      <c r="K108" s="53"/>
      <c r="L108" s="53"/>
      <c r="M108" s="115">
        <f t="shared" si="1"/>
        <v>5.2</v>
      </c>
    </row>
    <row r="109" spans="1:13" s="3" customFormat="1" ht="15.75" customHeight="1" x14ac:dyDescent="0.2">
      <c r="A109" s="75" t="s">
        <v>93</v>
      </c>
      <c r="B109" s="38">
        <v>0.2</v>
      </c>
      <c r="C109" s="84">
        <v>1</v>
      </c>
      <c r="D109" s="84">
        <v>1.8</v>
      </c>
      <c r="E109" s="84">
        <v>0.7</v>
      </c>
      <c r="F109" s="84">
        <v>1.7000000000000002</v>
      </c>
      <c r="G109" s="53"/>
      <c r="H109" s="54"/>
      <c r="I109" s="53"/>
      <c r="J109" s="53"/>
      <c r="K109" s="53"/>
      <c r="L109" s="53"/>
      <c r="M109" s="115">
        <f t="shared" si="1"/>
        <v>5.4</v>
      </c>
    </row>
    <row r="110" spans="1:13" s="24" customFormat="1" ht="15.75" customHeight="1" x14ac:dyDescent="0.2">
      <c r="A110" s="75" t="s">
        <v>94</v>
      </c>
      <c r="B110" s="38">
        <v>0.2</v>
      </c>
      <c r="C110" s="84">
        <v>0.8</v>
      </c>
      <c r="D110" s="84">
        <v>2</v>
      </c>
      <c r="E110" s="84">
        <v>0.5</v>
      </c>
      <c r="F110" s="84">
        <v>2</v>
      </c>
      <c r="G110" s="49"/>
      <c r="H110" s="49"/>
      <c r="I110" s="49"/>
      <c r="J110" s="49"/>
      <c r="K110" s="49"/>
      <c r="L110" s="49"/>
      <c r="M110" s="115">
        <f t="shared" si="1"/>
        <v>5.5</v>
      </c>
    </row>
    <row r="111" spans="1:13" s="24" customFormat="1" ht="15.75" customHeight="1" x14ac:dyDescent="0.2">
      <c r="A111" s="75" t="s">
        <v>95</v>
      </c>
      <c r="B111" s="38">
        <v>0.2</v>
      </c>
      <c r="C111" s="84">
        <v>0.8</v>
      </c>
      <c r="D111" s="84">
        <v>1.7999999999999998</v>
      </c>
      <c r="E111" s="84">
        <v>0.6</v>
      </c>
      <c r="F111" s="84">
        <v>1.9</v>
      </c>
      <c r="G111" s="49"/>
      <c r="H111" s="49"/>
      <c r="I111" s="49"/>
      <c r="J111" s="49"/>
      <c r="K111" s="49"/>
      <c r="L111" s="49"/>
      <c r="M111" s="115">
        <f t="shared" si="1"/>
        <v>5.3</v>
      </c>
    </row>
    <row r="112" spans="1:13" s="3" customFormat="1" ht="15.75" customHeight="1" x14ac:dyDescent="0.2">
      <c r="A112" s="75" t="s">
        <v>96</v>
      </c>
      <c r="B112" s="38">
        <v>0.2</v>
      </c>
      <c r="C112" s="84">
        <v>0.9</v>
      </c>
      <c r="D112" s="84"/>
      <c r="E112" s="84">
        <v>1.6</v>
      </c>
      <c r="F112" s="84">
        <v>2</v>
      </c>
      <c r="G112" s="53"/>
      <c r="H112" s="53"/>
      <c r="I112" s="53"/>
      <c r="J112" s="53"/>
      <c r="K112" s="53"/>
      <c r="L112" s="53"/>
      <c r="M112" s="115">
        <f t="shared" si="1"/>
        <v>4.7</v>
      </c>
    </row>
    <row r="113" spans="1:13" s="3" customFormat="1" ht="15.75" customHeight="1" x14ac:dyDescent="0.2">
      <c r="A113" s="75" t="s">
        <v>97</v>
      </c>
      <c r="B113" s="38">
        <v>0.2</v>
      </c>
      <c r="C113" s="84">
        <v>0.8</v>
      </c>
      <c r="D113" s="84"/>
      <c r="E113" s="84">
        <v>1.4</v>
      </c>
      <c r="F113" s="84"/>
      <c r="G113" s="53"/>
      <c r="H113" s="53"/>
      <c r="I113" s="53"/>
      <c r="J113" s="53"/>
      <c r="K113" s="53"/>
      <c r="L113" s="53"/>
      <c r="M113" s="115">
        <f t="shared" si="1"/>
        <v>2.4</v>
      </c>
    </row>
    <row r="114" spans="1:13" s="24" customFormat="1" ht="15.75" customHeight="1" x14ac:dyDescent="0.2">
      <c r="A114" s="75" t="s">
        <v>98</v>
      </c>
      <c r="B114" s="38">
        <v>0.2</v>
      </c>
      <c r="C114" s="84"/>
      <c r="D114" s="84">
        <v>0.8</v>
      </c>
      <c r="E114" s="84">
        <v>0.3</v>
      </c>
      <c r="F114" s="84"/>
      <c r="G114" s="49"/>
      <c r="H114" s="49"/>
      <c r="I114" s="49"/>
      <c r="J114" s="49"/>
      <c r="K114" s="49"/>
      <c r="L114" s="49"/>
      <c r="M114" s="115">
        <f t="shared" si="1"/>
        <v>1.3</v>
      </c>
    </row>
    <row r="115" spans="1:13" s="24" customFormat="1" ht="15.75" customHeight="1" x14ac:dyDescent="0.2">
      <c r="A115" s="75" t="s">
        <v>99</v>
      </c>
      <c r="B115" s="38">
        <v>0.2</v>
      </c>
      <c r="C115" s="84">
        <v>0.5</v>
      </c>
      <c r="D115" s="84">
        <v>1.3</v>
      </c>
      <c r="E115" s="84">
        <v>2.0999999999999996</v>
      </c>
      <c r="F115" s="84"/>
      <c r="G115" s="49"/>
      <c r="H115" s="49"/>
      <c r="I115" s="49"/>
      <c r="J115" s="49"/>
      <c r="K115" s="49"/>
      <c r="L115" s="49"/>
      <c r="M115" s="115">
        <f t="shared" si="1"/>
        <v>4.0999999999999996</v>
      </c>
    </row>
    <row r="116" spans="1:13" s="3" customFormat="1" ht="15" customHeight="1" x14ac:dyDescent="0.2">
      <c r="A116" s="75" t="s">
        <v>100</v>
      </c>
      <c r="B116" s="38">
        <v>0.2</v>
      </c>
      <c r="C116" s="84">
        <v>1.8</v>
      </c>
      <c r="D116" s="84">
        <v>0.8</v>
      </c>
      <c r="E116" s="84">
        <v>1.2000000000000002</v>
      </c>
      <c r="F116" s="84">
        <v>0.4</v>
      </c>
      <c r="G116" s="53"/>
      <c r="H116" s="53"/>
      <c r="I116" s="53"/>
      <c r="J116" s="53"/>
      <c r="K116" s="53"/>
      <c r="L116" s="53"/>
      <c r="M116" s="115">
        <f t="shared" si="1"/>
        <v>4.4000000000000004</v>
      </c>
    </row>
    <row r="117" spans="1:13" s="3" customFormat="1" ht="15.75" customHeight="1" x14ac:dyDescent="0.2">
      <c r="A117" s="75" t="s">
        <v>158</v>
      </c>
      <c r="B117" s="38">
        <v>0.2</v>
      </c>
      <c r="C117" s="84">
        <v>2</v>
      </c>
      <c r="D117" s="84">
        <v>0.8</v>
      </c>
      <c r="E117" s="84">
        <v>0.4</v>
      </c>
      <c r="F117" s="84">
        <v>1.5000000000000004</v>
      </c>
      <c r="G117" s="53"/>
      <c r="H117" s="53"/>
      <c r="I117" s="53"/>
      <c r="J117" s="53"/>
      <c r="K117" s="53"/>
      <c r="L117" s="53"/>
      <c r="M117" s="115">
        <f t="shared" si="1"/>
        <v>4.9000000000000004</v>
      </c>
    </row>
    <row r="118" spans="1:13" s="3" customFormat="1" ht="15.75" customHeight="1" x14ac:dyDescent="0.2">
      <c r="A118" s="75" t="s">
        <v>159</v>
      </c>
      <c r="B118" s="38">
        <v>0.2</v>
      </c>
      <c r="C118" s="84">
        <v>2.2999999999999998</v>
      </c>
      <c r="D118" s="84">
        <v>0.5</v>
      </c>
      <c r="E118" s="84">
        <v>0.3</v>
      </c>
      <c r="F118" s="84">
        <v>2</v>
      </c>
      <c r="G118" s="53"/>
      <c r="H118" s="53"/>
      <c r="I118" s="53"/>
      <c r="J118" s="53"/>
      <c r="K118" s="53"/>
      <c r="L118" s="53"/>
      <c r="M118" s="115">
        <f t="shared" si="1"/>
        <v>5.3</v>
      </c>
    </row>
    <row r="119" spans="1:13" s="3" customFormat="1" ht="15.75" customHeight="1" x14ac:dyDescent="0.2">
      <c r="A119" s="75" t="s">
        <v>160</v>
      </c>
      <c r="B119" s="38">
        <v>0.2</v>
      </c>
      <c r="C119" s="84">
        <v>2.0999999999999996</v>
      </c>
      <c r="D119" s="84">
        <v>0.7</v>
      </c>
      <c r="E119" s="84">
        <v>0.5</v>
      </c>
      <c r="F119" s="84">
        <v>1.9000000000000004</v>
      </c>
      <c r="G119" s="53"/>
      <c r="H119" s="53"/>
      <c r="I119" s="53"/>
      <c r="J119" s="53"/>
      <c r="K119" s="53"/>
      <c r="L119" s="53"/>
      <c r="M119" s="115">
        <f t="shared" si="1"/>
        <v>5.4</v>
      </c>
    </row>
    <row r="120" spans="1:13" s="3" customFormat="1" ht="15.75" customHeight="1" x14ac:dyDescent="0.2">
      <c r="A120" s="75" t="s">
        <v>161</v>
      </c>
      <c r="B120" s="38">
        <v>0.2</v>
      </c>
      <c r="C120" s="84">
        <v>1.8</v>
      </c>
      <c r="D120" s="84">
        <v>1</v>
      </c>
      <c r="E120" s="84">
        <v>0.7</v>
      </c>
      <c r="F120" s="84">
        <v>1.7000000000000002</v>
      </c>
      <c r="G120" s="53"/>
      <c r="H120" s="53"/>
      <c r="I120" s="53"/>
      <c r="J120" s="53"/>
      <c r="K120" s="53"/>
      <c r="L120" s="53"/>
      <c r="M120" s="115">
        <f t="shared" si="1"/>
        <v>5.4</v>
      </c>
    </row>
    <row r="121" spans="1:13" s="3" customFormat="1" ht="15.75" customHeight="1" x14ac:dyDescent="0.2">
      <c r="A121" s="75" t="s">
        <v>162</v>
      </c>
      <c r="B121" s="38">
        <v>0.2</v>
      </c>
      <c r="C121" s="84">
        <v>1.6</v>
      </c>
      <c r="D121" s="84">
        <v>1.2</v>
      </c>
      <c r="E121" s="84">
        <v>0.5</v>
      </c>
      <c r="F121" s="84">
        <v>2</v>
      </c>
      <c r="G121" s="53"/>
      <c r="H121" s="53"/>
      <c r="I121" s="53"/>
      <c r="J121" s="53"/>
      <c r="K121" s="53"/>
      <c r="L121" s="53"/>
      <c r="M121" s="115">
        <f t="shared" si="1"/>
        <v>5.5</v>
      </c>
    </row>
    <row r="122" spans="1:13" s="3" customFormat="1" ht="15.75" customHeight="1" x14ac:dyDescent="0.2">
      <c r="A122" s="75" t="s">
        <v>101</v>
      </c>
      <c r="B122" s="38">
        <v>0.2</v>
      </c>
      <c r="C122" s="84">
        <v>1</v>
      </c>
      <c r="D122" s="84">
        <v>1.8</v>
      </c>
      <c r="E122" s="84">
        <v>0.4</v>
      </c>
      <c r="F122" s="84">
        <v>2.0000000000000004</v>
      </c>
      <c r="G122" s="49"/>
      <c r="H122" s="50"/>
      <c r="I122" s="50"/>
      <c r="J122" s="50"/>
      <c r="K122" s="50"/>
      <c r="L122" s="53"/>
      <c r="M122" s="115">
        <f t="shared" si="1"/>
        <v>5.4</v>
      </c>
    </row>
    <row r="123" spans="1:13" s="51" customFormat="1" ht="15.75" customHeight="1" x14ac:dyDescent="0.2">
      <c r="A123" s="75" t="s">
        <v>102</v>
      </c>
      <c r="B123" s="38">
        <v>0.2</v>
      </c>
      <c r="C123" s="84">
        <v>0.5</v>
      </c>
      <c r="D123" s="84">
        <v>2.2999999999999998</v>
      </c>
      <c r="E123" s="84">
        <v>0.7</v>
      </c>
      <c r="F123" s="84">
        <v>1.5</v>
      </c>
      <c r="G123" s="55"/>
      <c r="H123" s="56"/>
      <c r="I123" s="56"/>
      <c r="J123" s="56"/>
      <c r="K123" s="56"/>
      <c r="M123" s="115">
        <f t="shared" si="1"/>
        <v>5.2</v>
      </c>
    </row>
    <row r="124" spans="1:13" s="51" customFormat="1" ht="15.75" customHeight="1" x14ac:dyDescent="0.2">
      <c r="A124" s="75" t="s">
        <v>163</v>
      </c>
      <c r="B124" s="38">
        <v>0.2</v>
      </c>
      <c r="C124" s="85">
        <v>1</v>
      </c>
      <c r="D124" s="85">
        <v>1.4000000000000001</v>
      </c>
      <c r="E124" s="85">
        <v>0.6</v>
      </c>
      <c r="F124" s="85">
        <v>1.2999999999999998</v>
      </c>
      <c r="G124" s="55"/>
      <c r="H124" s="56"/>
      <c r="I124" s="56"/>
      <c r="J124" s="56"/>
      <c r="K124" s="56"/>
      <c r="M124" s="115">
        <f t="shared" si="1"/>
        <v>4.5</v>
      </c>
    </row>
    <row r="125" spans="1:13" s="51" customFormat="1" ht="15.75" customHeight="1" x14ac:dyDescent="0.2">
      <c r="A125" s="75" t="s">
        <v>103</v>
      </c>
      <c r="B125" s="38">
        <v>0.2</v>
      </c>
      <c r="C125" s="85">
        <v>0.9</v>
      </c>
      <c r="D125" s="85">
        <v>0.6</v>
      </c>
      <c r="E125" s="85">
        <v>0.8</v>
      </c>
      <c r="F125" s="85"/>
      <c r="G125" s="55"/>
      <c r="H125" s="56"/>
      <c r="I125" s="56"/>
      <c r="J125" s="56"/>
      <c r="K125" s="56"/>
      <c r="M125" s="115">
        <f t="shared" si="1"/>
        <v>2.5</v>
      </c>
    </row>
    <row r="126" spans="1:13" s="51" customFormat="1" ht="15.75" customHeight="1" x14ac:dyDescent="0.2">
      <c r="A126" s="75" t="s">
        <v>164</v>
      </c>
      <c r="B126" s="38">
        <v>0.2</v>
      </c>
      <c r="C126" s="84">
        <v>0.3</v>
      </c>
      <c r="D126" s="84">
        <v>0.3</v>
      </c>
      <c r="E126" s="84"/>
      <c r="F126" s="84"/>
      <c r="G126" s="55"/>
      <c r="H126" s="56"/>
      <c r="I126" s="56"/>
      <c r="J126" s="56"/>
      <c r="K126" s="56"/>
      <c r="M126" s="115">
        <f t="shared" si="1"/>
        <v>0.8</v>
      </c>
    </row>
    <row r="127" spans="1:13" s="51" customFormat="1" ht="15.75" customHeight="1" x14ac:dyDescent="0.2">
      <c r="A127" s="75" t="s">
        <v>165</v>
      </c>
      <c r="B127" s="38">
        <v>0.2</v>
      </c>
      <c r="C127" s="84">
        <v>1.5</v>
      </c>
      <c r="D127" s="84">
        <v>1.5999999999999999</v>
      </c>
      <c r="E127" s="84"/>
      <c r="F127" s="84">
        <v>0.8</v>
      </c>
      <c r="G127" s="55"/>
      <c r="H127" s="56"/>
      <c r="I127" s="56"/>
      <c r="J127" s="56"/>
      <c r="K127" s="56"/>
      <c r="M127" s="115">
        <f t="shared" si="1"/>
        <v>4.0999999999999996</v>
      </c>
    </row>
    <row r="128" spans="1:13" s="51" customFormat="1" ht="15.75" customHeight="1" x14ac:dyDescent="0.2">
      <c r="A128" s="75" t="s">
        <v>166</v>
      </c>
      <c r="B128" s="38">
        <v>0.2</v>
      </c>
      <c r="C128" s="84">
        <v>0.5</v>
      </c>
      <c r="D128" s="84">
        <v>1.5000000000000002</v>
      </c>
      <c r="E128" s="84">
        <v>1.0999999999999996</v>
      </c>
      <c r="F128" s="84">
        <v>0.7</v>
      </c>
      <c r="G128" s="55"/>
      <c r="H128" s="56"/>
      <c r="I128" s="56"/>
      <c r="J128" s="56"/>
      <c r="K128" s="56"/>
      <c r="M128" s="115">
        <f t="shared" si="1"/>
        <v>4</v>
      </c>
    </row>
    <row r="129" spans="1:13" s="51" customFormat="1" ht="15.75" customHeight="1" x14ac:dyDescent="0.2">
      <c r="A129" s="75" t="s">
        <v>167</v>
      </c>
      <c r="B129" s="38">
        <v>0.2</v>
      </c>
      <c r="C129" s="84">
        <v>1.8</v>
      </c>
      <c r="D129" s="84">
        <v>1</v>
      </c>
      <c r="E129" s="84">
        <v>0.7</v>
      </c>
      <c r="F129" s="84">
        <v>0.3</v>
      </c>
      <c r="G129" s="55"/>
      <c r="H129" s="56"/>
      <c r="I129" s="56"/>
      <c r="J129" s="56"/>
      <c r="K129" s="56"/>
      <c r="M129" s="115">
        <f t="shared" si="1"/>
        <v>4</v>
      </c>
    </row>
    <row r="130" spans="1:13" s="51" customFormat="1" ht="15.75" customHeight="1" x14ac:dyDescent="0.2">
      <c r="A130" s="75" t="s">
        <v>168</v>
      </c>
      <c r="B130" s="38">
        <v>0.2</v>
      </c>
      <c r="C130" s="84">
        <v>2.1999999999999997</v>
      </c>
      <c r="D130" s="84">
        <v>0.6</v>
      </c>
      <c r="E130" s="84">
        <v>0.4</v>
      </c>
      <c r="F130" s="84">
        <v>0.8</v>
      </c>
      <c r="G130" s="55"/>
      <c r="H130" s="56"/>
      <c r="I130" s="56"/>
      <c r="J130" s="56"/>
      <c r="K130" s="56"/>
      <c r="M130" s="115">
        <f t="shared" si="1"/>
        <v>4.2</v>
      </c>
    </row>
    <row r="131" spans="1:13" s="51" customFormat="1" ht="15.75" customHeight="1" x14ac:dyDescent="0.2">
      <c r="A131" s="75" t="s">
        <v>169</v>
      </c>
      <c r="B131" s="38">
        <v>0.2</v>
      </c>
      <c r="C131" s="84">
        <v>2.1999999999999997</v>
      </c>
      <c r="D131" s="84">
        <v>0.6</v>
      </c>
      <c r="E131" s="84">
        <v>0.5</v>
      </c>
      <c r="F131" s="84">
        <v>1.2000000000000002</v>
      </c>
      <c r="G131" s="55"/>
      <c r="H131" s="56"/>
      <c r="I131" s="56"/>
      <c r="J131" s="56"/>
      <c r="K131" s="56"/>
      <c r="M131" s="115">
        <f t="shared" si="1"/>
        <v>4.7</v>
      </c>
    </row>
    <row r="132" spans="1:13" s="51" customFormat="1" ht="15.75" customHeight="1" x14ac:dyDescent="0.2">
      <c r="A132" s="75" t="s">
        <v>170</v>
      </c>
      <c r="B132" s="38">
        <v>0.2</v>
      </c>
      <c r="C132" s="84">
        <v>2.1999999999999997</v>
      </c>
      <c r="D132" s="84">
        <v>0.8</v>
      </c>
      <c r="E132" s="84">
        <v>0.3</v>
      </c>
      <c r="F132" s="84">
        <v>1.5</v>
      </c>
      <c r="G132" s="55"/>
      <c r="H132" s="56"/>
      <c r="I132" s="56"/>
      <c r="J132" s="56"/>
      <c r="K132" s="56"/>
      <c r="M132" s="115">
        <f t="shared" ref="M132:M195" si="2">SUM(B132:F132)</f>
        <v>5</v>
      </c>
    </row>
    <row r="133" spans="1:13" s="51" customFormat="1" ht="15.75" customHeight="1" x14ac:dyDescent="0.2">
      <c r="A133" s="75" t="s">
        <v>171</v>
      </c>
      <c r="B133" s="38">
        <v>0.2</v>
      </c>
      <c r="C133" s="84">
        <v>2</v>
      </c>
      <c r="D133" s="84">
        <v>0.9</v>
      </c>
      <c r="E133" s="84">
        <v>0.5</v>
      </c>
      <c r="F133" s="84">
        <v>1.6</v>
      </c>
      <c r="G133" s="55"/>
      <c r="H133" s="56"/>
      <c r="I133" s="56"/>
      <c r="J133" s="56"/>
      <c r="K133" s="56"/>
      <c r="M133" s="115">
        <f t="shared" si="2"/>
        <v>5.2</v>
      </c>
    </row>
    <row r="134" spans="1:13" s="51" customFormat="1" ht="15.75" customHeight="1" x14ac:dyDescent="0.2">
      <c r="A134" s="75" t="s">
        <v>172</v>
      </c>
      <c r="B134" s="38">
        <v>0.2</v>
      </c>
      <c r="C134" s="84">
        <v>1.8</v>
      </c>
      <c r="D134" s="84">
        <v>1.1000000000000001</v>
      </c>
      <c r="E134" s="84">
        <v>0.4</v>
      </c>
      <c r="F134" s="84">
        <v>1.7000000000000002</v>
      </c>
      <c r="G134" s="55"/>
      <c r="H134" s="56"/>
      <c r="I134" s="56"/>
      <c r="J134" s="56"/>
      <c r="K134" s="56"/>
      <c r="M134" s="115">
        <f t="shared" si="2"/>
        <v>5.2</v>
      </c>
    </row>
    <row r="135" spans="1:13" s="52" customFormat="1" ht="15.75" customHeight="1" x14ac:dyDescent="0.2">
      <c r="A135" s="75" t="s">
        <v>173</v>
      </c>
      <c r="B135" s="38">
        <v>0.2</v>
      </c>
      <c r="C135" s="84">
        <v>1.4000000000000001</v>
      </c>
      <c r="D135" s="84">
        <v>1.2999999999999998</v>
      </c>
      <c r="E135" s="84">
        <v>0.9</v>
      </c>
      <c r="F135" s="84">
        <v>1.5</v>
      </c>
      <c r="G135" s="57"/>
      <c r="H135" s="7"/>
      <c r="I135" s="7"/>
      <c r="J135" s="7"/>
      <c r="K135" s="7"/>
      <c r="M135" s="115">
        <f t="shared" si="2"/>
        <v>5.3</v>
      </c>
    </row>
    <row r="136" spans="1:13" s="51" customFormat="1" ht="15.75" customHeight="1" x14ac:dyDescent="0.2">
      <c r="A136" s="75" t="s">
        <v>174</v>
      </c>
      <c r="B136" s="38">
        <v>0.2</v>
      </c>
      <c r="C136" s="84">
        <v>1.2</v>
      </c>
      <c r="D136" s="84">
        <v>1.3000000000000003</v>
      </c>
      <c r="E136" s="84">
        <v>0.5</v>
      </c>
      <c r="F136" s="84">
        <v>1.7000000000000002</v>
      </c>
      <c r="G136" s="55"/>
      <c r="H136" s="56"/>
      <c r="I136" s="56"/>
      <c r="J136" s="56"/>
      <c r="K136" s="56"/>
      <c r="M136" s="115">
        <f t="shared" si="2"/>
        <v>4.9000000000000004</v>
      </c>
    </row>
    <row r="137" spans="1:13" s="51" customFormat="1" ht="15.75" customHeight="1" x14ac:dyDescent="0.2">
      <c r="A137" s="75" t="s">
        <v>175</v>
      </c>
      <c r="B137" s="38">
        <v>0.2</v>
      </c>
      <c r="C137" s="84">
        <v>1.2</v>
      </c>
      <c r="D137" s="84">
        <v>1.1000000000000001</v>
      </c>
      <c r="E137" s="84">
        <v>0.5</v>
      </c>
      <c r="F137" s="84">
        <v>1.2000000000000002</v>
      </c>
      <c r="G137" s="55"/>
      <c r="H137" s="56"/>
      <c r="I137" s="56"/>
      <c r="J137" s="56"/>
      <c r="K137" s="56"/>
      <c r="M137" s="115">
        <f t="shared" si="2"/>
        <v>4.2</v>
      </c>
    </row>
    <row r="138" spans="1:13" s="51" customFormat="1" ht="15.75" customHeight="1" x14ac:dyDescent="0.2">
      <c r="A138" s="75" t="s">
        <v>176</v>
      </c>
      <c r="B138" s="38">
        <v>0.2</v>
      </c>
      <c r="C138" s="84">
        <v>0.5</v>
      </c>
      <c r="D138" s="84">
        <v>1.5000000000000002</v>
      </c>
      <c r="E138" s="84">
        <v>0.8</v>
      </c>
      <c r="F138" s="84">
        <v>1.2000000000000002</v>
      </c>
      <c r="G138" s="55"/>
      <c r="H138" s="56"/>
      <c r="I138" s="56"/>
      <c r="J138" s="56"/>
      <c r="K138" s="56"/>
      <c r="M138" s="115">
        <f t="shared" si="2"/>
        <v>4.2</v>
      </c>
    </row>
    <row r="139" spans="1:13" s="51" customFormat="1" ht="15.75" customHeight="1" x14ac:dyDescent="0.2">
      <c r="A139" s="75" t="s">
        <v>177</v>
      </c>
      <c r="B139" s="38">
        <v>0.2</v>
      </c>
      <c r="C139" s="84">
        <v>0.5</v>
      </c>
      <c r="D139" s="84">
        <v>1.9000000000000001</v>
      </c>
      <c r="E139" s="84">
        <v>0.6</v>
      </c>
      <c r="F139" s="84">
        <v>1.2000000000000002</v>
      </c>
      <c r="G139" s="55"/>
      <c r="H139" s="56"/>
      <c r="I139" s="56"/>
      <c r="J139" s="56"/>
      <c r="K139" s="56"/>
      <c r="M139" s="115">
        <f t="shared" si="2"/>
        <v>4.4000000000000004</v>
      </c>
    </row>
    <row r="140" spans="1:13" s="51" customFormat="1" ht="15.75" customHeight="1" x14ac:dyDescent="0.2">
      <c r="A140" s="75" t="s">
        <v>178</v>
      </c>
      <c r="B140" s="38">
        <v>0.2</v>
      </c>
      <c r="C140" s="84">
        <v>1.5</v>
      </c>
      <c r="D140" s="84">
        <v>1.3</v>
      </c>
      <c r="E140" s="84">
        <v>0.5</v>
      </c>
      <c r="F140" s="84">
        <v>0</v>
      </c>
      <c r="G140" s="55"/>
      <c r="H140" s="56"/>
      <c r="I140" s="56"/>
      <c r="J140" s="56"/>
      <c r="K140" s="56"/>
      <c r="M140" s="115">
        <f t="shared" si="2"/>
        <v>3.5</v>
      </c>
    </row>
    <row r="141" spans="1:13" s="51" customFormat="1" ht="15.75" customHeight="1" x14ac:dyDescent="0.2">
      <c r="A141" s="75" t="s">
        <v>179</v>
      </c>
      <c r="B141" s="38">
        <v>0.2</v>
      </c>
      <c r="C141" s="84">
        <v>1.8</v>
      </c>
      <c r="D141" s="84">
        <v>1.4</v>
      </c>
      <c r="E141" s="84">
        <v>0.4</v>
      </c>
      <c r="F141" s="84">
        <v>0.4</v>
      </c>
      <c r="G141" s="55"/>
      <c r="H141" s="56"/>
      <c r="I141" s="56"/>
      <c r="J141" s="56"/>
      <c r="K141" s="56"/>
      <c r="M141" s="115">
        <f t="shared" si="2"/>
        <v>4.2</v>
      </c>
    </row>
    <row r="142" spans="1:13" s="51" customFormat="1" ht="15.75" customHeight="1" x14ac:dyDescent="0.2">
      <c r="A142" s="75" t="s">
        <v>180</v>
      </c>
      <c r="B142" s="38">
        <v>0.2</v>
      </c>
      <c r="C142" s="84">
        <v>2</v>
      </c>
      <c r="D142" s="84">
        <v>1.0999999999999996</v>
      </c>
      <c r="E142" s="84">
        <v>0.4</v>
      </c>
      <c r="F142" s="84">
        <v>0.8</v>
      </c>
      <c r="G142" s="55"/>
      <c r="H142" s="56"/>
      <c r="I142" s="56"/>
      <c r="J142" s="56"/>
      <c r="K142" s="56"/>
      <c r="M142" s="115">
        <f t="shared" si="2"/>
        <v>4.5</v>
      </c>
    </row>
    <row r="143" spans="1:13" s="51" customFormat="1" ht="15.75" customHeight="1" x14ac:dyDescent="0.2">
      <c r="A143" s="75" t="s">
        <v>181</v>
      </c>
      <c r="B143" s="38">
        <v>0.2</v>
      </c>
      <c r="C143" s="84">
        <v>2.0999999999999996</v>
      </c>
      <c r="D143" s="84">
        <v>1</v>
      </c>
      <c r="E143" s="84">
        <v>0.3</v>
      </c>
      <c r="F143" s="84">
        <v>1.1000000000000001</v>
      </c>
      <c r="G143" s="55"/>
      <c r="H143" s="56"/>
      <c r="I143" s="56"/>
      <c r="J143" s="56"/>
      <c r="K143" s="56"/>
      <c r="M143" s="115">
        <f t="shared" si="2"/>
        <v>4.6999999999999993</v>
      </c>
    </row>
    <row r="144" spans="1:13" s="51" customFormat="1" ht="15.75" customHeight="1" x14ac:dyDescent="0.2">
      <c r="A144" s="75" t="s">
        <v>182</v>
      </c>
      <c r="B144" s="38">
        <v>0.2</v>
      </c>
      <c r="C144" s="84">
        <v>2.2999999999999998</v>
      </c>
      <c r="D144" s="84">
        <v>0.8</v>
      </c>
      <c r="E144" s="84">
        <v>0.2</v>
      </c>
      <c r="F144" s="84">
        <v>1.5</v>
      </c>
      <c r="G144" s="55"/>
      <c r="H144" s="56"/>
      <c r="I144" s="56"/>
      <c r="J144" s="56"/>
      <c r="K144" s="56"/>
      <c r="M144" s="115">
        <f t="shared" si="2"/>
        <v>5</v>
      </c>
    </row>
    <row r="145" spans="1:13" s="51" customFormat="1" ht="15.75" customHeight="1" x14ac:dyDescent="0.2">
      <c r="A145" s="75" t="s">
        <v>183</v>
      </c>
      <c r="B145" s="38">
        <v>0.2</v>
      </c>
      <c r="C145" s="84">
        <v>2.0999999999999996</v>
      </c>
      <c r="D145" s="84">
        <v>0.7</v>
      </c>
      <c r="E145" s="84">
        <v>0.4</v>
      </c>
      <c r="F145" s="84">
        <v>1.3000000000000003</v>
      </c>
      <c r="G145" s="55"/>
      <c r="H145" s="56"/>
      <c r="I145" s="56"/>
      <c r="J145" s="56"/>
      <c r="K145" s="56"/>
      <c r="M145" s="115">
        <f t="shared" si="2"/>
        <v>4.7</v>
      </c>
    </row>
    <row r="146" spans="1:13" s="51" customFormat="1" ht="15.75" customHeight="1" x14ac:dyDescent="0.2">
      <c r="A146" s="75" t="s">
        <v>184</v>
      </c>
      <c r="B146" s="38">
        <v>0.2</v>
      </c>
      <c r="C146" s="84">
        <v>1.8</v>
      </c>
      <c r="D146" s="84">
        <v>0.7</v>
      </c>
      <c r="E146" s="84">
        <v>0.8</v>
      </c>
      <c r="F146" s="84">
        <v>0.7</v>
      </c>
      <c r="G146" s="55"/>
      <c r="H146" s="56"/>
      <c r="I146" s="56"/>
      <c r="J146" s="56"/>
      <c r="K146" s="56"/>
      <c r="M146" s="115">
        <f t="shared" si="2"/>
        <v>4.2</v>
      </c>
    </row>
    <row r="147" spans="1:13" s="52" customFormat="1" ht="15.75" customHeight="1" x14ac:dyDescent="0.2">
      <c r="A147" s="75" t="s">
        <v>185</v>
      </c>
      <c r="B147" s="38">
        <v>0.2</v>
      </c>
      <c r="C147" s="84">
        <v>1.5</v>
      </c>
      <c r="D147" s="84">
        <v>0.8</v>
      </c>
      <c r="E147" s="84">
        <v>0.8</v>
      </c>
      <c r="F147" s="84">
        <v>0.5</v>
      </c>
      <c r="G147" s="57"/>
      <c r="H147" s="7"/>
      <c r="I147" s="7"/>
      <c r="J147" s="7"/>
      <c r="K147" s="7"/>
      <c r="M147" s="115">
        <f t="shared" si="2"/>
        <v>3.8</v>
      </c>
    </row>
    <row r="148" spans="1:13" s="51" customFormat="1" ht="15.75" customHeight="1" x14ac:dyDescent="0.2">
      <c r="A148" s="75" t="s">
        <v>186</v>
      </c>
      <c r="B148" s="38">
        <v>0.2</v>
      </c>
      <c r="C148" s="84">
        <v>1.3</v>
      </c>
      <c r="D148" s="84">
        <v>1</v>
      </c>
      <c r="E148" s="84">
        <v>0.5</v>
      </c>
      <c r="F148" s="84">
        <v>0.9</v>
      </c>
      <c r="G148" s="55"/>
      <c r="H148" s="56"/>
      <c r="I148" s="56"/>
      <c r="J148" s="56"/>
      <c r="K148" s="56"/>
      <c r="M148" s="115">
        <f t="shared" si="2"/>
        <v>3.9</v>
      </c>
    </row>
    <row r="149" spans="1:13" s="51" customFormat="1" ht="15.75" customHeight="1" x14ac:dyDescent="0.2">
      <c r="A149" s="75" t="s">
        <v>187</v>
      </c>
      <c r="B149" s="38">
        <v>0.2</v>
      </c>
      <c r="C149" s="84">
        <v>0.9</v>
      </c>
      <c r="D149" s="84"/>
      <c r="E149" s="84"/>
      <c r="F149" s="84"/>
      <c r="G149" s="55"/>
      <c r="H149" s="56"/>
      <c r="I149" s="56"/>
      <c r="J149" s="56"/>
      <c r="K149" s="56"/>
      <c r="M149" s="115">
        <f t="shared" si="2"/>
        <v>1.1000000000000001</v>
      </c>
    </row>
    <row r="150" spans="1:13" s="51" customFormat="1" ht="15.75" customHeight="1" x14ac:dyDescent="0.2">
      <c r="A150" s="75" t="s">
        <v>188</v>
      </c>
      <c r="B150" s="38">
        <v>0.2</v>
      </c>
      <c r="C150" s="84">
        <v>0.5</v>
      </c>
      <c r="D150" s="84">
        <v>1.5000000000000002</v>
      </c>
      <c r="E150" s="84">
        <v>1.0999999999999996</v>
      </c>
      <c r="F150" s="84">
        <v>1.2000000000000002</v>
      </c>
      <c r="G150" s="55"/>
      <c r="H150" s="56"/>
      <c r="I150" s="56"/>
      <c r="J150" s="56"/>
      <c r="K150" s="56"/>
      <c r="M150" s="115">
        <f t="shared" si="2"/>
        <v>4.5</v>
      </c>
    </row>
    <row r="151" spans="1:13" s="51" customFormat="1" ht="15.75" customHeight="1" x14ac:dyDescent="0.2">
      <c r="A151" s="75" t="s">
        <v>189</v>
      </c>
      <c r="B151" s="38">
        <v>0.2</v>
      </c>
      <c r="C151" s="84">
        <v>0.8</v>
      </c>
      <c r="D151" s="84">
        <v>1.1000000000000001</v>
      </c>
      <c r="E151" s="84">
        <v>1.1999999999999997</v>
      </c>
      <c r="F151" s="84">
        <v>0.7</v>
      </c>
      <c r="G151" s="55"/>
      <c r="H151" s="56"/>
      <c r="I151" s="56"/>
      <c r="J151" s="56"/>
      <c r="K151" s="56"/>
      <c r="M151" s="115">
        <f t="shared" si="2"/>
        <v>4</v>
      </c>
    </row>
    <row r="152" spans="1:13" s="52" customFormat="1" ht="15.75" customHeight="1" x14ac:dyDescent="0.2">
      <c r="A152" s="75" t="s">
        <v>190</v>
      </c>
      <c r="B152" s="38">
        <v>0.2</v>
      </c>
      <c r="C152" s="84">
        <v>1</v>
      </c>
      <c r="D152" s="84">
        <v>2.0999999999999996</v>
      </c>
      <c r="E152" s="84">
        <v>0.2</v>
      </c>
      <c r="F152" s="84">
        <v>0.4</v>
      </c>
      <c r="G152" s="57"/>
      <c r="H152" s="7"/>
      <c r="I152" s="7"/>
      <c r="J152" s="7"/>
      <c r="K152" s="7"/>
      <c r="M152" s="115">
        <f t="shared" si="2"/>
        <v>3.9</v>
      </c>
    </row>
    <row r="153" spans="1:13" s="51" customFormat="1" ht="15.75" customHeight="1" x14ac:dyDescent="0.2">
      <c r="A153" s="75" t="s">
        <v>191</v>
      </c>
      <c r="B153" s="38">
        <v>0.2</v>
      </c>
      <c r="C153" s="84">
        <v>1.3</v>
      </c>
      <c r="D153" s="84">
        <v>1.5</v>
      </c>
      <c r="E153" s="84">
        <v>0.6</v>
      </c>
      <c r="F153" s="84">
        <v>0.8</v>
      </c>
      <c r="G153" s="55"/>
      <c r="H153" s="56"/>
      <c r="I153" s="56"/>
      <c r="J153" s="56"/>
      <c r="K153" s="56"/>
      <c r="M153" s="115">
        <f t="shared" si="2"/>
        <v>4.4000000000000004</v>
      </c>
    </row>
    <row r="154" spans="1:13" s="51" customFormat="1" ht="15.75" customHeight="1" x14ac:dyDescent="0.2">
      <c r="A154" s="75" t="s">
        <v>192</v>
      </c>
      <c r="B154" s="38">
        <v>0.2</v>
      </c>
      <c r="C154" s="84">
        <v>1.9000000000000001</v>
      </c>
      <c r="D154" s="84">
        <v>0.9</v>
      </c>
      <c r="E154" s="84">
        <v>0.5</v>
      </c>
      <c r="F154" s="84">
        <v>1</v>
      </c>
      <c r="G154" s="55"/>
      <c r="H154" s="56"/>
      <c r="I154" s="56"/>
      <c r="J154" s="56"/>
      <c r="K154" s="56"/>
      <c r="M154" s="115">
        <f t="shared" si="2"/>
        <v>4.5</v>
      </c>
    </row>
    <row r="155" spans="1:13" s="51" customFormat="1" ht="15.75" customHeight="1" x14ac:dyDescent="0.2">
      <c r="A155" s="75" t="s">
        <v>193</v>
      </c>
      <c r="B155" s="38">
        <v>0.2</v>
      </c>
      <c r="C155" s="84">
        <v>2</v>
      </c>
      <c r="D155" s="84">
        <v>0.8</v>
      </c>
      <c r="E155" s="84">
        <v>0.5</v>
      </c>
      <c r="F155" s="84">
        <v>1.2000000000000002</v>
      </c>
      <c r="G155" s="55"/>
      <c r="H155" s="56"/>
      <c r="I155" s="56"/>
      <c r="J155" s="56"/>
      <c r="K155" s="56"/>
      <c r="M155" s="115">
        <f t="shared" si="2"/>
        <v>4.7</v>
      </c>
    </row>
    <row r="156" spans="1:13" s="51" customFormat="1" ht="15.75" customHeight="1" x14ac:dyDescent="0.2">
      <c r="A156" s="75" t="s">
        <v>194</v>
      </c>
      <c r="B156" s="38">
        <v>0.2</v>
      </c>
      <c r="C156" s="84">
        <v>2.5</v>
      </c>
      <c r="D156" s="84">
        <v>0.6</v>
      </c>
      <c r="E156" s="84">
        <v>0.2</v>
      </c>
      <c r="F156" s="84">
        <v>1.4000000000000004</v>
      </c>
      <c r="G156" s="55"/>
      <c r="H156" s="56"/>
      <c r="I156" s="56"/>
      <c r="J156" s="56"/>
      <c r="K156" s="56"/>
      <c r="M156" s="115">
        <f t="shared" si="2"/>
        <v>4.9000000000000004</v>
      </c>
    </row>
    <row r="157" spans="1:13" s="51" customFormat="1" ht="15.75" customHeight="1" x14ac:dyDescent="0.2">
      <c r="A157" s="75" t="s">
        <v>195</v>
      </c>
      <c r="B157" s="38">
        <v>0.2</v>
      </c>
      <c r="C157" s="84">
        <v>2.2999999999999998</v>
      </c>
      <c r="D157" s="84">
        <v>0.7</v>
      </c>
      <c r="E157" s="84">
        <v>0.3</v>
      </c>
      <c r="F157" s="84">
        <v>1.2000000000000002</v>
      </c>
      <c r="G157" s="55"/>
      <c r="H157" s="56"/>
      <c r="I157" s="56"/>
      <c r="J157" s="56"/>
      <c r="K157" s="56"/>
      <c r="M157" s="115">
        <f t="shared" si="2"/>
        <v>4.7</v>
      </c>
    </row>
    <row r="158" spans="1:13" s="51" customFormat="1" ht="15.75" customHeight="1" x14ac:dyDescent="0.2">
      <c r="A158" s="75" t="s">
        <v>196</v>
      </c>
      <c r="B158" s="38">
        <v>0.2</v>
      </c>
      <c r="C158" s="84">
        <v>2.0999999999999996</v>
      </c>
      <c r="D158" s="84">
        <v>0.7</v>
      </c>
      <c r="E158" s="84">
        <v>0.4</v>
      </c>
      <c r="F158" s="84">
        <v>1.1000000000000001</v>
      </c>
      <c r="G158" s="55"/>
      <c r="H158" s="56"/>
      <c r="I158" s="56"/>
      <c r="J158" s="56"/>
      <c r="K158" s="56"/>
      <c r="M158" s="115">
        <f t="shared" si="2"/>
        <v>4.5</v>
      </c>
    </row>
    <row r="159" spans="1:13" s="51" customFormat="1" ht="15.75" customHeight="1" x14ac:dyDescent="0.2">
      <c r="A159" s="75" t="s">
        <v>197</v>
      </c>
      <c r="B159" s="38">
        <v>0.2</v>
      </c>
      <c r="C159" s="84">
        <v>1.8</v>
      </c>
      <c r="D159" s="84">
        <v>0.7</v>
      </c>
      <c r="E159" s="84">
        <v>0.6</v>
      </c>
      <c r="F159" s="84">
        <v>1.1000000000000005</v>
      </c>
      <c r="G159" s="55"/>
      <c r="H159" s="56"/>
      <c r="I159" s="56"/>
      <c r="J159" s="56"/>
      <c r="K159" s="56"/>
      <c r="M159" s="115">
        <f t="shared" si="2"/>
        <v>4.4000000000000004</v>
      </c>
    </row>
    <row r="160" spans="1:13" s="51" customFormat="1" ht="15.75" customHeight="1" x14ac:dyDescent="0.2">
      <c r="A160" s="75" t="s">
        <v>198</v>
      </c>
      <c r="B160" s="38">
        <v>0.2</v>
      </c>
      <c r="C160" s="84">
        <v>1.5</v>
      </c>
      <c r="D160" s="84">
        <v>0.8</v>
      </c>
      <c r="E160" s="84">
        <v>0.5</v>
      </c>
      <c r="F160" s="84">
        <v>1</v>
      </c>
      <c r="G160" s="55"/>
      <c r="H160" s="56"/>
      <c r="I160" s="56"/>
      <c r="J160" s="56"/>
      <c r="K160" s="56"/>
      <c r="M160" s="115">
        <f t="shared" si="2"/>
        <v>4</v>
      </c>
    </row>
    <row r="161" spans="1:13" s="51" customFormat="1" ht="15.75" customHeight="1" x14ac:dyDescent="0.2">
      <c r="A161" s="75" t="s">
        <v>199</v>
      </c>
      <c r="B161" s="38">
        <v>0.2</v>
      </c>
      <c r="C161" s="84">
        <v>0.7</v>
      </c>
      <c r="D161" s="84">
        <v>0.4</v>
      </c>
      <c r="E161" s="84"/>
      <c r="F161" s="84"/>
      <c r="G161" s="55"/>
      <c r="H161" s="56"/>
      <c r="I161" s="56"/>
      <c r="J161" s="56"/>
      <c r="K161" s="56"/>
      <c r="M161" s="115">
        <f t="shared" si="2"/>
        <v>1.2999999999999998</v>
      </c>
    </row>
    <row r="162" spans="1:13" s="51" customFormat="1" ht="15.75" customHeight="1" x14ac:dyDescent="0.2">
      <c r="A162" s="75" t="s">
        <v>200</v>
      </c>
      <c r="B162" s="38">
        <v>0.2</v>
      </c>
      <c r="C162" s="84">
        <v>0.5</v>
      </c>
      <c r="D162" s="84">
        <v>1.7</v>
      </c>
      <c r="E162" s="84">
        <v>0.8</v>
      </c>
      <c r="F162" s="84">
        <v>1.2000000000000002</v>
      </c>
      <c r="G162" s="55"/>
      <c r="H162" s="56"/>
      <c r="I162" s="56"/>
      <c r="J162" s="56"/>
      <c r="K162" s="56"/>
      <c r="M162" s="115">
        <f t="shared" si="2"/>
        <v>4.4000000000000004</v>
      </c>
    </row>
    <row r="163" spans="1:13" s="51" customFormat="1" ht="15.75" customHeight="1" x14ac:dyDescent="0.2">
      <c r="A163" s="75" t="s">
        <v>201</v>
      </c>
      <c r="B163" s="38">
        <v>0.2</v>
      </c>
      <c r="C163" s="84">
        <v>0</v>
      </c>
      <c r="D163" s="84">
        <v>2.5</v>
      </c>
      <c r="E163" s="84">
        <v>0.6</v>
      </c>
      <c r="F163" s="84">
        <v>1</v>
      </c>
      <c r="G163" s="55"/>
      <c r="H163" s="58"/>
      <c r="I163" s="58"/>
      <c r="J163" s="58"/>
      <c r="K163" s="58"/>
      <c r="M163" s="115">
        <f t="shared" si="2"/>
        <v>4.3000000000000007</v>
      </c>
    </row>
    <row r="164" spans="1:13" s="51" customFormat="1" ht="15.75" customHeight="1" x14ac:dyDescent="0.2">
      <c r="A164" s="75" t="s">
        <v>202</v>
      </c>
      <c r="B164" s="38">
        <v>0.2</v>
      </c>
      <c r="C164" s="84">
        <v>0</v>
      </c>
      <c r="D164" s="84">
        <v>2.8</v>
      </c>
      <c r="E164" s="84">
        <v>0.5</v>
      </c>
      <c r="F164" s="84">
        <v>0.6</v>
      </c>
      <c r="G164" s="55"/>
      <c r="H164" s="59"/>
      <c r="I164" s="59"/>
      <c r="J164" s="59"/>
      <c r="K164" s="60"/>
      <c r="M164" s="115">
        <f t="shared" si="2"/>
        <v>4.0999999999999996</v>
      </c>
    </row>
    <row r="165" spans="1:13" s="51" customFormat="1" ht="15.75" customHeight="1" x14ac:dyDescent="0.2">
      <c r="A165" s="75" t="s">
        <v>203</v>
      </c>
      <c r="B165" s="38">
        <v>0.2</v>
      </c>
      <c r="C165" s="84">
        <v>2.2999999999999998</v>
      </c>
      <c r="D165" s="84">
        <v>0.2</v>
      </c>
      <c r="E165" s="84">
        <v>0.8</v>
      </c>
      <c r="F165" s="84">
        <v>0.5</v>
      </c>
      <c r="G165" s="55"/>
      <c r="H165" s="61"/>
      <c r="I165" s="59"/>
      <c r="J165" s="59"/>
      <c r="K165" s="60"/>
      <c r="M165" s="115">
        <f t="shared" si="2"/>
        <v>4</v>
      </c>
    </row>
    <row r="166" spans="1:13" s="51" customFormat="1" ht="15.75" customHeight="1" x14ac:dyDescent="0.2">
      <c r="A166" s="75" t="s">
        <v>204</v>
      </c>
      <c r="B166" s="38">
        <v>0.2</v>
      </c>
      <c r="C166" s="84">
        <v>1.8</v>
      </c>
      <c r="D166" s="84">
        <v>0.7</v>
      </c>
      <c r="E166" s="84">
        <v>0.7</v>
      </c>
      <c r="F166" s="84">
        <v>0.5</v>
      </c>
      <c r="G166" s="55"/>
      <c r="H166" s="61"/>
      <c r="I166" s="59"/>
      <c r="J166" s="59"/>
      <c r="K166" s="60"/>
      <c r="M166" s="115">
        <f t="shared" si="2"/>
        <v>3.9000000000000004</v>
      </c>
    </row>
    <row r="167" spans="1:13" s="51" customFormat="1" ht="15.75" customHeight="1" x14ac:dyDescent="0.2">
      <c r="A167" s="75" t="s">
        <v>205</v>
      </c>
      <c r="B167" s="38">
        <v>0.2</v>
      </c>
      <c r="C167" s="84">
        <v>2.2999999999999998</v>
      </c>
      <c r="D167" s="84">
        <v>0.5</v>
      </c>
      <c r="E167" s="84">
        <v>0.2</v>
      </c>
      <c r="F167" s="84">
        <v>1</v>
      </c>
      <c r="G167" s="55"/>
      <c r="H167" s="59"/>
      <c r="I167" s="59"/>
      <c r="J167" s="59"/>
      <c r="K167" s="60"/>
      <c r="M167" s="115">
        <f t="shared" si="2"/>
        <v>4.2</v>
      </c>
    </row>
    <row r="168" spans="1:13" s="51" customFormat="1" ht="15.75" customHeight="1" x14ac:dyDescent="0.2">
      <c r="A168" s="75" t="s">
        <v>206</v>
      </c>
      <c r="B168" s="38">
        <v>0.2</v>
      </c>
      <c r="C168" s="84">
        <v>2</v>
      </c>
      <c r="D168" s="84">
        <v>1</v>
      </c>
      <c r="E168" s="84">
        <v>0</v>
      </c>
      <c r="F168" s="84">
        <v>1.0999999999999996</v>
      </c>
      <c r="G168" s="55"/>
      <c r="H168" s="59"/>
      <c r="I168" s="59"/>
      <c r="J168" s="59"/>
      <c r="K168" s="60"/>
      <c r="M168" s="115">
        <f t="shared" si="2"/>
        <v>4.3</v>
      </c>
    </row>
    <row r="169" spans="1:13" s="51" customFormat="1" ht="15.75" customHeight="1" x14ac:dyDescent="0.2">
      <c r="A169" s="75" t="s">
        <v>207</v>
      </c>
      <c r="B169" s="38">
        <v>0.2</v>
      </c>
      <c r="C169" s="84">
        <v>2.2999999999999998</v>
      </c>
      <c r="D169" s="84">
        <v>0.7</v>
      </c>
      <c r="E169" s="84">
        <v>0</v>
      </c>
      <c r="F169" s="84">
        <v>1.2000000000000002</v>
      </c>
      <c r="G169" s="55"/>
      <c r="H169" s="59"/>
      <c r="I169" s="59"/>
      <c r="J169" s="59"/>
      <c r="K169" s="60"/>
      <c r="M169" s="115">
        <f t="shared" si="2"/>
        <v>4.4000000000000004</v>
      </c>
    </row>
    <row r="170" spans="1:13" s="51" customFormat="1" ht="15.75" customHeight="1" x14ac:dyDescent="0.2">
      <c r="A170" s="75" t="s">
        <v>208</v>
      </c>
      <c r="B170" s="38">
        <v>0.2</v>
      </c>
      <c r="C170" s="84">
        <v>2.1999999999999997</v>
      </c>
      <c r="D170" s="84">
        <v>0.8</v>
      </c>
      <c r="E170" s="84">
        <v>0.3</v>
      </c>
      <c r="F170" s="84">
        <v>0.8</v>
      </c>
      <c r="G170" s="55"/>
      <c r="H170" s="59"/>
      <c r="I170" s="59"/>
      <c r="J170" s="59"/>
      <c r="K170" s="60"/>
      <c r="M170" s="115">
        <f t="shared" si="2"/>
        <v>4.3</v>
      </c>
    </row>
    <row r="171" spans="1:13" s="51" customFormat="1" ht="15.75" customHeight="1" x14ac:dyDescent="0.2">
      <c r="A171" s="75" t="s">
        <v>209</v>
      </c>
      <c r="B171" s="38">
        <v>0.2</v>
      </c>
      <c r="C171" s="84">
        <v>2</v>
      </c>
      <c r="D171" s="84">
        <v>0.5</v>
      </c>
      <c r="E171" s="84">
        <v>0.5</v>
      </c>
      <c r="F171" s="84">
        <v>1</v>
      </c>
      <c r="G171" s="55"/>
      <c r="H171" s="59"/>
      <c r="I171" s="59"/>
      <c r="J171" s="59"/>
      <c r="K171" s="60"/>
      <c r="M171" s="115">
        <f t="shared" si="2"/>
        <v>4.2</v>
      </c>
    </row>
    <row r="172" spans="1:13" s="51" customFormat="1" ht="15.75" customHeight="1" x14ac:dyDescent="0.2">
      <c r="A172" s="75" t="s">
        <v>210</v>
      </c>
      <c r="B172" s="38">
        <v>0.2</v>
      </c>
      <c r="C172" s="84">
        <v>1.7</v>
      </c>
      <c r="D172" s="84">
        <v>0.6</v>
      </c>
      <c r="E172" s="84">
        <v>0.5</v>
      </c>
      <c r="F172" s="84">
        <v>1.0999999999999996</v>
      </c>
      <c r="G172" s="55"/>
      <c r="H172" s="59"/>
      <c r="I172" s="59"/>
      <c r="J172" s="59"/>
      <c r="K172" s="60"/>
      <c r="M172" s="115">
        <f t="shared" si="2"/>
        <v>4.0999999999999996</v>
      </c>
    </row>
    <row r="173" spans="1:13" s="51" customFormat="1" ht="15.75" customHeight="1" x14ac:dyDescent="0.2">
      <c r="A173" s="75" t="s">
        <v>211</v>
      </c>
      <c r="B173" s="38">
        <v>0.2</v>
      </c>
      <c r="C173" s="84">
        <v>1</v>
      </c>
      <c r="D173" s="84">
        <v>1.3</v>
      </c>
      <c r="E173" s="84"/>
      <c r="F173" s="84"/>
      <c r="G173" s="55"/>
      <c r="H173" s="59"/>
      <c r="I173" s="59"/>
      <c r="J173" s="59"/>
      <c r="K173" s="60"/>
      <c r="M173" s="115">
        <f t="shared" si="2"/>
        <v>2.5</v>
      </c>
    </row>
    <row r="174" spans="1:13" s="51" customFormat="1" ht="15.75" customHeight="1" x14ac:dyDescent="0.2">
      <c r="A174" s="75" t="s">
        <v>212</v>
      </c>
      <c r="B174" s="38">
        <v>0.2</v>
      </c>
      <c r="C174" s="84">
        <v>0.4</v>
      </c>
      <c r="D174" s="84">
        <v>0.8</v>
      </c>
      <c r="E174" s="84"/>
      <c r="F174" s="84"/>
      <c r="G174" s="55"/>
      <c r="H174" s="59"/>
      <c r="I174" s="59"/>
      <c r="J174" s="59"/>
      <c r="K174" s="60"/>
      <c r="M174" s="115">
        <f t="shared" si="2"/>
        <v>1.4000000000000001</v>
      </c>
    </row>
    <row r="175" spans="1:13" s="51" customFormat="1" ht="15.75" customHeight="1" x14ac:dyDescent="0.2">
      <c r="A175" s="75" t="s">
        <v>213</v>
      </c>
      <c r="B175" s="38">
        <v>0.2</v>
      </c>
      <c r="C175" s="84">
        <v>0.5</v>
      </c>
      <c r="D175" s="84">
        <v>1.5</v>
      </c>
      <c r="E175" s="84"/>
      <c r="F175" s="84"/>
      <c r="G175" s="55"/>
      <c r="H175" s="59"/>
      <c r="I175" s="59"/>
      <c r="J175" s="59"/>
      <c r="K175" s="60"/>
      <c r="M175" s="115">
        <f t="shared" si="2"/>
        <v>2.2000000000000002</v>
      </c>
    </row>
    <row r="176" spans="1:13" s="16" customFormat="1" ht="15.75" customHeight="1" x14ac:dyDescent="0.2">
      <c r="A176" s="75" t="s">
        <v>214</v>
      </c>
      <c r="B176" s="38">
        <v>0.2</v>
      </c>
      <c r="C176" s="84">
        <v>0.8</v>
      </c>
      <c r="D176" s="84">
        <v>0.9</v>
      </c>
      <c r="E176" s="84">
        <v>1.1000000000000001</v>
      </c>
      <c r="F176" s="84">
        <v>1.2000000000000002</v>
      </c>
      <c r="G176" s="55"/>
      <c r="H176" s="59"/>
      <c r="I176" s="59"/>
      <c r="J176" s="59"/>
      <c r="K176" s="60"/>
      <c r="L176" s="51"/>
      <c r="M176" s="115">
        <f t="shared" si="2"/>
        <v>4.2</v>
      </c>
    </row>
    <row r="177" spans="1:15" s="16" customFormat="1" ht="15.75" customHeight="1" x14ac:dyDescent="0.2">
      <c r="A177" s="75" t="s">
        <v>215</v>
      </c>
      <c r="B177" s="38">
        <v>0.2</v>
      </c>
      <c r="C177" s="85">
        <v>0.5</v>
      </c>
      <c r="D177" s="85">
        <v>1.3</v>
      </c>
      <c r="E177" s="85">
        <v>1</v>
      </c>
      <c r="F177" s="85">
        <v>1.2999999999999998</v>
      </c>
      <c r="G177" s="55"/>
      <c r="H177" s="59"/>
      <c r="I177" s="59"/>
      <c r="J177" s="59"/>
      <c r="K177" s="60"/>
      <c r="L177" s="51"/>
      <c r="M177" s="115">
        <f t="shared" si="2"/>
        <v>4.3</v>
      </c>
    </row>
    <row r="178" spans="1:15" s="16" customFormat="1" ht="15.75" customHeight="1" x14ac:dyDescent="0.2">
      <c r="A178" s="75" t="s">
        <v>216</v>
      </c>
      <c r="B178" s="38">
        <v>0.2</v>
      </c>
      <c r="C178" s="85">
        <v>0.3</v>
      </c>
      <c r="D178" s="85">
        <v>1.7000000000000002</v>
      </c>
      <c r="E178" s="85">
        <v>0.8</v>
      </c>
      <c r="F178" s="85">
        <v>1.4000000000000004</v>
      </c>
      <c r="G178" s="55"/>
      <c r="H178" s="59"/>
      <c r="I178" s="59"/>
      <c r="J178" s="59"/>
      <c r="K178" s="60"/>
      <c r="L178" s="51"/>
      <c r="M178" s="115">
        <f t="shared" si="2"/>
        <v>4.4000000000000004</v>
      </c>
    </row>
    <row r="179" spans="1:15" s="16" customFormat="1" ht="14.25" customHeight="1" x14ac:dyDescent="0.2">
      <c r="A179" s="75" t="s">
        <v>217</v>
      </c>
      <c r="B179" s="38">
        <v>0.2</v>
      </c>
      <c r="C179" s="85">
        <v>1.5</v>
      </c>
      <c r="D179" s="85">
        <v>0.8</v>
      </c>
      <c r="E179" s="85">
        <v>1</v>
      </c>
      <c r="F179" s="85">
        <v>0.4</v>
      </c>
      <c r="G179" s="55"/>
      <c r="H179" s="59"/>
      <c r="I179" s="59"/>
      <c r="J179" s="59"/>
      <c r="K179" s="60"/>
      <c r="L179" s="51"/>
      <c r="M179" s="115">
        <f t="shared" si="2"/>
        <v>3.9</v>
      </c>
    </row>
    <row r="180" spans="1:15" s="16" customFormat="1" ht="15.75" x14ac:dyDescent="0.2">
      <c r="A180" s="75" t="s">
        <v>218</v>
      </c>
      <c r="B180" s="38">
        <v>0.2</v>
      </c>
      <c r="C180" s="84">
        <v>1.5000000000000002</v>
      </c>
      <c r="D180" s="84">
        <v>1.5999999999999996</v>
      </c>
      <c r="E180" s="84">
        <v>0.3</v>
      </c>
      <c r="F180" s="84">
        <v>0.8</v>
      </c>
      <c r="G180" s="55"/>
      <c r="H180" s="59"/>
      <c r="I180" s="59"/>
      <c r="J180" s="59"/>
      <c r="K180" s="60"/>
      <c r="L180" s="51"/>
      <c r="M180" s="115">
        <f t="shared" si="2"/>
        <v>4.3999999999999995</v>
      </c>
    </row>
    <row r="181" spans="1:15" s="16" customFormat="1" ht="15.75" x14ac:dyDescent="0.2">
      <c r="A181" s="75" t="s">
        <v>219</v>
      </c>
      <c r="B181" s="38">
        <v>0.2</v>
      </c>
      <c r="C181" s="84">
        <v>1.3</v>
      </c>
      <c r="D181" s="84">
        <v>1.7999999999999998</v>
      </c>
      <c r="E181" s="84">
        <v>0.4</v>
      </c>
      <c r="F181" s="84">
        <v>1</v>
      </c>
      <c r="G181" s="55"/>
      <c r="H181" s="59"/>
      <c r="I181" s="59"/>
      <c r="J181" s="59"/>
      <c r="K181" s="60"/>
      <c r="L181" s="51"/>
      <c r="M181" s="115">
        <f t="shared" si="2"/>
        <v>4.6999999999999993</v>
      </c>
    </row>
    <row r="182" spans="1:15" s="16" customFormat="1" ht="15.75" x14ac:dyDescent="0.2">
      <c r="A182" s="75" t="s">
        <v>220</v>
      </c>
      <c r="B182" s="38">
        <v>0.2</v>
      </c>
      <c r="C182" s="84">
        <v>1.5</v>
      </c>
      <c r="D182" s="84">
        <v>2</v>
      </c>
      <c r="E182" s="84">
        <v>0.3</v>
      </c>
      <c r="F182" s="84">
        <v>1.7000000000000002</v>
      </c>
      <c r="G182" s="55"/>
      <c r="H182" s="59"/>
      <c r="I182" s="59"/>
      <c r="J182" s="59"/>
      <c r="K182" s="60"/>
      <c r="L182" s="51"/>
      <c r="M182" s="115">
        <f t="shared" si="2"/>
        <v>5.7</v>
      </c>
    </row>
    <row r="183" spans="1:15" s="16" customFormat="1" ht="15.75" x14ac:dyDescent="0.2">
      <c r="A183" s="75" t="s">
        <v>221</v>
      </c>
      <c r="B183" s="38">
        <v>0.2</v>
      </c>
      <c r="C183" s="84">
        <v>1.2000000000000002</v>
      </c>
      <c r="D183" s="84">
        <v>2.2999999999999998</v>
      </c>
      <c r="E183" s="84">
        <v>0.3</v>
      </c>
      <c r="F183" s="84">
        <v>1.2999999999999998</v>
      </c>
      <c r="G183" s="55"/>
      <c r="H183" s="59"/>
      <c r="I183" s="59"/>
      <c r="J183" s="59"/>
      <c r="K183" s="60"/>
      <c r="L183" s="51"/>
      <c r="M183" s="115">
        <f t="shared" si="2"/>
        <v>5.3</v>
      </c>
    </row>
    <row r="184" spans="1:15" s="16" customFormat="1" ht="15.75" x14ac:dyDescent="0.2">
      <c r="A184" s="75" t="s">
        <v>222</v>
      </c>
      <c r="B184" s="38">
        <v>0.2</v>
      </c>
      <c r="C184" s="84">
        <v>0.7</v>
      </c>
      <c r="D184" s="84">
        <v>2.3999999999999995</v>
      </c>
      <c r="E184" s="84">
        <v>0.4</v>
      </c>
      <c r="F184" s="84">
        <v>1</v>
      </c>
      <c r="G184" s="55"/>
      <c r="H184" s="59"/>
      <c r="I184" s="59"/>
      <c r="J184" s="59"/>
      <c r="K184" s="60"/>
      <c r="L184" s="51"/>
      <c r="M184" s="115">
        <f t="shared" si="2"/>
        <v>4.6999999999999993</v>
      </c>
    </row>
    <row r="185" spans="1:15" s="16" customFormat="1" ht="15.75" x14ac:dyDescent="0.2">
      <c r="A185" s="75" t="s">
        <v>223</v>
      </c>
      <c r="B185" s="38">
        <v>0.2</v>
      </c>
      <c r="C185" s="84">
        <v>1.5000000000000002</v>
      </c>
      <c r="D185" s="84">
        <v>1.2999999999999998</v>
      </c>
      <c r="E185" s="84">
        <v>0.4</v>
      </c>
      <c r="F185" s="84">
        <v>1.0000000000000004</v>
      </c>
      <c r="G185" s="55"/>
      <c r="H185" s="59"/>
      <c r="I185" s="59"/>
      <c r="J185" s="59"/>
      <c r="K185" s="60"/>
      <c r="L185" s="51"/>
      <c r="M185" s="115">
        <f t="shared" si="2"/>
        <v>4.4000000000000004</v>
      </c>
    </row>
    <row r="186" spans="1:15" s="16" customFormat="1" ht="15.75" x14ac:dyDescent="0.2">
      <c r="A186" s="75" t="s">
        <v>224</v>
      </c>
      <c r="B186" s="38">
        <v>0.2</v>
      </c>
      <c r="C186" s="84">
        <v>1.5</v>
      </c>
      <c r="D186" s="84">
        <v>1.3</v>
      </c>
      <c r="E186" s="84">
        <v>0.2</v>
      </c>
      <c r="F186" s="84">
        <v>0.89999999999999902</v>
      </c>
      <c r="G186" s="55"/>
      <c r="H186" s="59"/>
      <c r="I186" s="59"/>
      <c r="J186" s="59"/>
      <c r="K186" s="60"/>
      <c r="L186" s="51"/>
      <c r="M186" s="115">
        <f t="shared" si="2"/>
        <v>4.0999999999999996</v>
      </c>
    </row>
    <row r="187" spans="1:15" s="62" customFormat="1" ht="15.75" x14ac:dyDescent="0.2">
      <c r="A187" s="75" t="s">
        <v>225</v>
      </c>
      <c r="B187" s="38">
        <v>0.2</v>
      </c>
      <c r="C187" s="84">
        <v>1.8</v>
      </c>
      <c r="D187" s="84">
        <v>1</v>
      </c>
      <c r="E187" s="84"/>
      <c r="F187" s="84">
        <v>0.7</v>
      </c>
      <c r="G187" s="55"/>
      <c r="H187" s="59"/>
      <c r="I187" s="59"/>
      <c r="J187" s="59"/>
      <c r="K187" s="60"/>
      <c r="L187" s="51"/>
      <c r="M187" s="115">
        <f t="shared" si="2"/>
        <v>3.7</v>
      </c>
      <c r="N187" s="16"/>
      <c r="O187" s="16"/>
    </row>
    <row r="188" spans="1:15" s="62" customFormat="1" ht="15.75" x14ac:dyDescent="0.2">
      <c r="A188" s="75" t="s">
        <v>226</v>
      </c>
      <c r="B188" s="38">
        <v>0.2</v>
      </c>
      <c r="C188" s="84">
        <v>0.9</v>
      </c>
      <c r="D188" s="84">
        <v>1.9</v>
      </c>
      <c r="E188" s="84">
        <v>0.4</v>
      </c>
      <c r="F188" s="84"/>
      <c r="G188" s="55"/>
      <c r="H188" s="59"/>
      <c r="I188" s="59"/>
      <c r="J188" s="59"/>
      <c r="K188" s="60"/>
      <c r="L188" s="51"/>
      <c r="M188" s="115">
        <f t="shared" si="2"/>
        <v>3.4</v>
      </c>
      <c r="N188" s="16"/>
      <c r="O188" s="16"/>
    </row>
    <row r="189" spans="1:15" s="16" customFormat="1" ht="15.75" x14ac:dyDescent="0.2">
      <c r="A189" s="75" t="s">
        <v>227</v>
      </c>
      <c r="B189" s="38">
        <v>0.2</v>
      </c>
      <c r="C189" s="84">
        <v>0.5</v>
      </c>
      <c r="D189" s="84">
        <v>1.3</v>
      </c>
      <c r="E189" s="84">
        <v>0.6</v>
      </c>
      <c r="F189" s="84">
        <v>1.1000000000000001</v>
      </c>
      <c r="G189" s="55"/>
      <c r="H189" s="59"/>
      <c r="I189" s="59"/>
      <c r="J189" s="59"/>
      <c r="K189" s="60"/>
      <c r="L189" s="51"/>
      <c r="M189" s="115">
        <f t="shared" si="2"/>
        <v>3.7</v>
      </c>
    </row>
    <row r="190" spans="1:15" s="16" customFormat="1" ht="15.75" x14ac:dyDescent="0.2">
      <c r="A190" s="75" t="s">
        <v>228</v>
      </c>
      <c r="B190" s="38">
        <v>0.2</v>
      </c>
      <c r="C190" s="84">
        <v>0.8</v>
      </c>
      <c r="D190" s="84">
        <v>1.5</v>
      </c>
      <c r="E190" s="84">
        <v>0.9</v>
      </c>
      <c r="F190" s="84"/>
      <c r="G190" s="55"/>
      <c r="H190" s="59"/>
      <c r="I190" s="59"/>
      <c r="J190" s="59"/>
      <c r="K190" s="60"/>
      <c r="L190" s="51"/>
      <c r="M190" s="115">
        <f t="shared" si="2"/>
        <v>3.4</v>
      </c>
    </row>
    <row r="191" spans="1:15" s="67" customFormat="1" ht="15.75" x14ac:dyDescent="0.2">
      <c r="A191" s="75" t="s">
        <v>229</v>
      </c>
      <c r="B191" s="38">
        <v>0.3</v>
      </c>
      <c r="C191" s="84"/>
      <c r="D191" s="84">
        <v>2.4000000000000004</v>
      </c>
      <c r="E191" s="84">
        <v>0.3</v>
      </c>
      <c r="F191" s="84">
        <v>1.4000000000000004</v>
      </c>
      <c r="G191" s="64"/>
      <c r="H191" s="65"/>
      <c r="I191" s="65"/>
      <c r="J191" s="65"/>
      <c r="K191" s="66"/>
      <c r="L191" s="63"/>
      <c r="M191" s="115">
        <f t="shared" si="2"/>
        <v>4.4000000000000004</v>
      </c>
    </row>
    <row r="192" spans="1:15" s="67" customFormat="1" ht="15.75" x14ac:dyDescent="0.2">
      <c r="A192" s="75" t="s">
        <v>230</v>
      </c>
      <c r="B192" s="38">
        <v>0.2</v>
      </c>
      <c r="C192" s="84"/>
      <c r="D192" s="84">
        <v>2.8</v>
      </c>
      <c r="E192" s="84">
        <v>0.5</v>
      </c>
      <c r="F192" s="84">
        <v>1.7000000000000002</v>
      </c>
      <c r="G192" s="64"/>
      <c r="H192" s="65"/>
      <c r="I192" s="65"/>
      <c r="J192" s="65"/>
      <c r="K192" s="66"/>
      <c r="L192" s="63"/>
      <c r="M192" s="115">
        <f t="shared" si="2"/>
        <v>5.2</v>
      </c>
    </row>
    <row r="193" spans="1:15" s="67" customFormat="1" ht="15.75" x14ac:dyDescent="0.2">
      <c r="A193" s="75" t="s">
        <v>231</v>
      </c>
      <c r="B193" s="38">
        <v>0.2</v>
      </c>
      <c r="C193" s="84">
        <v>0.7</v>
      </c>
      <c r="D193" s="84">
        <v>2.8</v>
      </c>
      <c r="E193" s="84">
        <v>0.3</v>
      </c>
      <c r="F193" s="84">
        <v>1.7999999999999998</v>
      </c>
      <c r="G193" s="64"/>
      <c r="H193" s="65"/>
      <c r="I193" s="65"/>
      <c r="J193" s="65"/>
      <c r="K193" s="66"/>
      <c r="L193" s="63"/>
      <c r="M193" s="115">
        <f t="shared" si="2"/>
        <v>5.7999999999999989</v>
      </c>
    </row>
    <row r="194" spans="1:15" s="67" customFormat="1" ht="15.75" x14ac:dyDescent="0.2">
      <c r="A194" s="75" t="s">
        <v>232</v>
      </c>
      <c r="B194" s="38">
        <v>0.2</v>
      </c>
      <c r="C194" s="84">
        <v>1</v>
      </c>
      <c r="D194" s="84">
        <v>2.5</v>
      </c>
      <c r="E194" s="84">
        <v>0.3</v>
      </c>
      <c r="F194" s="84">
        <v>2</v>
      </c>
      <c r="G194" s="64"/>
      <c r="H194" s="65"/>
      <c r="I194" s="65"/>
      <c r="J194" s="65"/>
      <c r="K194" s="66"/>
      <c r="L194" s="63"/>
      <c r="M194" s="115">
        <f t="shared" si="2"/>
        <v>6</v>
      </c>
    </row>
    <row r="195" spans="1:15" s="67" customFormat="1" ht="15.75" x14ac:dyDescent="0.2">
      <c r="A195" s="75" t="s">
        <v>233</v>
      </c>
      <c r="B195" s="38">
        <v>0.2</v>
      </c>
      <c r="C195" s="84">
        <v>1</v>
      </c>
      <c r="D195" s="84">
        <v>2.2999999999999998</v>
      </c>
      <c r="E195" s="84">
        <v>0.5</v>
      </c>
      <c r="F195" s="84">
        <v>1.5999999999999996</v>
      </c>
      <c r="G195" s="64"/>
      <c r="H195" s="65"/>
      <c r="I195" s="65"/>
      <c r="J195" s="65"/>
      <c r="K195" s="66"/>
      <c r="L195" s="63"/>
      <c r="M195" s="115">
        <f t="shared" si="2"/>
        <v>5.6</v>
      </c>
    </row>
    <row r="196" spans="1:15" s="68" customFormat="1" ht="15.75" customHeight="1" x14ac:dyDescent="0.2">
      <c r="A196" s="75" t="s">
        <v>234</v>
      </c>
      <c r="B196" s="38">
        <v>0.2</v>
      </c>
      <c r="C196" s="84">
        <v>1</v>
      </c>
      <c r="D196" s="84">
        <v>2</v>
      </c>
      <c r="E196" s="84"/>
      <c r="F196" s="84">
        <v>1.5999999999999996</v>
      </c>
      <c r="G196" s="64"/>
      <c r="H196" s="65"/>
      <c r="I196" s="65"/>
      <c r="J196" s="65"/>
      <c r="K196" s="66"/>
      <c r="L196" s="63"/>
      <c r="M196" s="115">
        <f t="shared" ref="M196:M230" si="3">SUM(B196:F196)</f>
        <v>4.8</v>
      </c>
      <c r="N196" s="67"/>
      <c r="O196" s="67"/>
    </row>
    <row r="197" spans="1:15" s="67" customFormat="1" ht="15.75" x14ac:dyDescent="0.2">
      <c r="A197" s="75" t="s">
        <v>235</v>
      </c>
      <c r="B197" s="38">
        <v>0.2</v>
      </c>
      <c r="C197" s="84">
        <v>0.5</v>
      </c>
      <c r="D197" s="84">
        <v>2.5999999999999996</v>
      </c>
      <c r="E197" s="84"/>
      <c r="F197" s="84">
        <v>1.1000000000000005</v>
      </c>
      <c r="G197" s="69"/>
      <c r="H197" s="70"/>
      <c r="I197" s="70"/>
      <c r="J197" s="70"/>
      <c r="K197" s="71"/>
      <c r="M197" s="115">
        <f t="shared" si="3"/>
        <v>4.4000000000000004</v>
      </c>
    </row>
    <row r="198" spans="1:15" s="67" customFormat="1" ht="15.75" x14ac:dyDescent="0.2">
      <c r="A198" s="75" t="s">
        <v>236</v>
      </c>
      <c r="B198" s="38">
        <v>0.2</v>
      </c>
      <c r="C198" s="84">
        <v>1</v>
      </c>
      <c r="D198" s="84">
        <v>1.8</v>
      </c>
      <c r="E198" s="84">
        <v>0.3</v>
      </c>
      <c r="F198" s="84">
        <v>0.9</v>
      </c>
      <c r="G198" s="69"/>
      <c r="H198" s="70"/>
      <c r="I198" s="70"/>
      <c r="J198" s="70"/>
      <c r="K198" s="71"/>
      <c r="M198" s="115">
        <f t="shared" si="3"/>
        <v>4.2</v>
      </c>
    </row>
    <row r="199" spans="1:15" s="67" customFormat="1" ht="15.75" x14ac:dyDescent="0.2">
      <c r="A199" s="75" t="s">
        <v>237</v>
      </c>
      <c r="B199" s="38">
        <v>0.2</v>
      </c>
      <c r="C199" s="84">
        <v>1.2</v>
      </c>
      <c r="D199" s="84">
        <v>0.6</v>
      </c>
      <c r="E199" s="84">
        <v>0.8</v>
      </c>
      <c r="F199" s="84"/>
      <c r="G199" s="69"/>
      <c r="H199" s="70"/>
      <c r="I199" s="70"/>
      <c r="J199" s="70"/>
      <c r="K199" s="71"/>
      <c r="M199" s="115">
        <f t="shared" si="3"/>
        <v>2.8</v>
      </c>
    </row>
    <row r="200" spans="1:15" s="67" customFormat="1" ht="15.75" x14ac:dyDescent="0.2">
      <c r="A200" s="75" t="s">
        <v>238</v>
      </c>
      <c r="B200" s="38">
        <v>0.2</v>
      </c>
      <c r="C200" s="84">
        <v>1</v>
      </c>
      <c r="D200" s="84"/>
      <c r="E200" s="84"/>
      <c r="F200" s="84"/>
      <c r="G200" s="69"/>
      <c r="H200" s="70"/>
      <c r="I200" s="70"/>
      <c r="J200" s="70"/>
      <c r="K200" s="71"/>
      <c r="M200" s="115">
        <f t="shared" si="3"/>
        <v>1.2</v>
      </c>
    </row>
    <row r="201" spans="1:15" s="72" customFormat="1" ht="15.75" x14ac:dyDescent="0.2">
      <c r="A201" s="75" t="s">
        <v>239</v>
      </c>
      <c r="B201" s="38">
        <v>0.4</v>
      </c>
      <c r="C201" s="84"/>
      <c r="D201" s="84">
        <v>2.3000000000000003</v>
      </c>
      <c r="E201" s="84">
        <v>0.2</v>
      </c>
      <c r="F201" s="84">
        <v>1.3000000000000003</v>
      </c>
      <c r="G201" s="24"/>
      <c r="H201" s="73"/>
      <c r="I201" s="73"/>
      <c r="J201" s="73"/>
      <c r="K201" s="74"/>
      <c r="M201" s="115">
        <f t="shared" si="3"/>
        <v>4.2000000000000011</v>
      </c>
    </row>
    <row r="202" spans="1:15" s="72" customFormat="1" ht="15.75" x14ac:dyDescent="0.2">
      <c r="A202" s="75" t="s">
        <v>240</v>
      </c>
      <c r="B202" s="38">
        <v>0.4</v>
      </c>
      <c r="C202" s="84"/>
      <c r="D202" s="84">
        <v>2.5</v>
      </c>
      <c r="E202" s="84">
        <v>0.2</v>
      </c>
      <c r="F202" s="84">
        <v>1.1999999999999997</v>
      </c>
      <c r="G202" s="24"/>
      <c r="H202" s="73"/>
      <c r="I202" s="73"/>
      <c r="J202" s="73"/>
      <c r="K202" s="74"/>
      <c r="M202" s="115">
        <f t="shared" si="3"/>
        <v>4.3</v>
      </c>
    </row>
    <row r="203" spans="1:15" s="72" customFormat="1" ht="15.75" x14ac:dyDescent="0.2">
      <c r="A203" s="75" t="s">
        <v>241</v>
      </c>
      <c r="B203" s="38">
        <v>0.2</v>
      </c>
      <c r="C203" s="84"/>
      <c r="D203" s="84">
        <v>3.0999999999999996</v>
      </c>
      <c r="E203" s="84">
        <v>0.2</v>
      </c>
      <c r="F203" s="84">
        <v>1.5</v>
      </c>
      <c r="G203" s="24"/>
      <c r="H203" s="73"/>
      <c r="I203" s="73"/>
      <c r="J203" s="73"/>
      <c r="K203" s="74"/>
      <c r="M203" s="115">
        <f t="shared" si="3"/>
        <v>5</v>
      </c>
    </row>
    <row r="204" spans="1:15" s="4" customFormat="1" ht="15.75" x14ac:dyDescent="0.2">
      <c r="A204" s="75" t="s">
        <v>242</v>
      </c>
      <c r="B204" s="38">
        <v>0.2</v>
      </c>
      <c r="C204" s="83">
        <v>1.0000000000000002</v>
      </c>
      <c r="D204" s="83">
        <v>2.1999999999999997</v>
      </c>
      <c r="E204" s="83">
        <v>0.6</v>
      </c>
      <c r="F204" s="83">
        <v>1.2999999999999998</v>
      </c>
      <c r="G204" s="18"/>
      <c r="H204" s="9"/>
      <c r="I204" s="9"/>
      <c r="J204" s="9"/>
      <c r="K204" s="10"/>
      <c r="L204" s="1"/>
      <c r="M204" s="115">
        <f t="shared" si="3"/>
        <v>5.3</v>
      </c>
      <c r="N204" s="1"/>
      <c r="O204" s="1"/>
    </row>
    <row r="205" spans="1:15" s="4" customFormat="1" ht="15.75" x14ac:dyDescent="0.2">
      <c r="A205" s="75" t="s">
        <v>243</v>
      </c>
      <c r="B205" s="38">
        <v>0.2</v>
      </c>
      <c r="C205" s="83">
        <v>2.1</v>
      </c>
      <c r="D205" s="83">
        <v>0.99999999999999978</v>
      </c>
      <c r="E205" s="83">
        <v>0.9</v>
      </c>
      <c r="F205" s="83">
        <v>1</v>
      </c>
      <c r="G205" s="18"/>
      <c r="H205" s="9"/>
      <c r="I205" s="9"/>
      <c r="J205" s="9"/>
      <c r="K205" s="10"/>
      <c r="L205" s="1"/>
      <c r="M205" s="115">
        <f t="shared" si="3"/>
        <v>5.2</v>
      </c>
      <c r="N205" s="1"/>
      <c r="O205" s="1"/>
    </row>
    <row r="206" spans="1:15" s="4" customFormat="1" ht="15.75" x14ac:dyDescent="0.2">
      <c r="A206" s="75" t="s">
        <v>244</v>
      </c>
      <c r="B206" s="38">
        <v>0.2</v>
      </c>
      <c r="C206" s="83">
        <v>1.1000000000000001</v>
      </c>
      <c r="D206" s="83">
        <v>1.7</v>
      </c>
      <c r="E206" s="83"/>
      <c r="F206" s="83">
        <v>1.7000000000000002</v>
      </c>
      <c r="G206" s="18"/>
      <c r="H206" s="9"/>
      <c r="I206" s="9"/>
      <c r="J206" s="9"/>
      <c r="K206" s="10"/>
      <c r="L206" s="1"/>
      <c r="M206" s="115">
        <f t="shared" si="3"/>
        <v>4.7</v>
      </c>
      <c r="N206" s="1"/>
      <c r="O206" s="1"/>
    </row>
    <row r="207" spans="1:15" s="4" customFormat="1" ht="15.75" x14ac:dyDescent="0.2">
      <c r="A207" s="75" t="s">
        <v>245</v>
      </c>
      <c r="B207" s="38">
        <v>0.2</v>
      </c>
      <c r="C207" s="83">
        <v>1.3</v>
      </c>
      <c r="D207" s="83">
        <v>1.2000000000000002</v>
      </c>
      <c r="E207" s="83"/>
      <c r="F207" s="83">
        <v>1.5999999999999996</v>
      </c>
      <c r="G207" s="18"/>
      <c r="H207" s="9"/>
      <c r="I207" s="9"/>
      <c r="J207" s="9"/>
      <c r="K207" s="10"/>
      <c r="L207" s="1"/>
      <c r="M207" s="115">
        <f t="shared" si="3"/>
        <v>4.3</v>
      </c>
      <c r="N207" s="1"/>
      <c r="O207" s="1"/>
    </row>
    <row r="208" spans="1:15" s="4" customFormat="1" ht="15.75" x14ac:dyDescent="0.2">
      <c r="A208" s="75" t="s">
        <v>246</v>
      </c>
      <c r="B208" s="38">
        <v>0.2</v>
      </c>
      <c r="C208" s="83">
        <v>0.8</v>
      </c>
      <c r="D208" s="83">
        <v>1.5</v>
      </c>
      <c r="E208" s="83"/>
      <c r="F208" s="83">
        <v>0.7</v>
      </c>
      <c r="G208" s="18"/>
      <c r="H208" s="9"/>
      <c r="I208" s="9"/>
      <c r="J208" s="9"/>
      <c r="K208" s="10"/>
      <c r="L208" s="1"/>
      <c r="M208" s="115">
        <f t="shared" si="3"/>
        <v>3.2</v>
      </c>
      <c r="N208" s="1"/>
      <c r="O208" s="1"/>
    </row>
    <row r="209" spans="1:15" s="4" customFormat="1" ht="15.75" x14ac:dyDescent="0.2">
      <c r="A209" s="75" t="s">
        <v>247</v>
      </c>
      <c r="B209" s="38">
        <v>0.1</v>
      </c>
      <c r="C209" s="83">
        <v>1.2999999999999998</v>
      </c>
      <c r="D209" s="83">
        <v>1</v>
      </c>
      <c r="E209" s="83"/>
      <c r="F209" s="83"/>
      <c r="G209" s="18"/>
      <c r="H209" s="9"/>
      <c r="I209" s="9"/>
      <c r="J209" s="9"/>
      <c r="K209" s="10"/>
      <c r="L209" s="1"/>
      <c r="M209" s="115">
        <f t="shared" si="3"/>
        <v>2.4</v>
      </c>
      <c r="N209" s="1"/>
      <c r="O209" s="1"/>
    </row>
    <row r="210" spans="1:15" s="4" customFormat="1" ht="15.75" x14ac:dyDescent="0.2">
      <c r="A210" s="75" t="s">
        <v>248</v>
      </c>
      <c r="B210" s="38">
        <v>0.1</v>
      </c>
      <c r="C210" s="83">
        <v>0.9</v>
      </c>
      <c r="D210" s="83">
        <v>0.2</v>
      </c>
      <c r="E210" s="83"/>
      <c r="F210" s="83"/>
      <c r="G210" s="18"/>
      <c r="H210" s="9"/>
      <c r="I210" s="9"/>
      <c r="J210" s="9"/>
      <c r="K210" s="10"/>
      <c r="L210" s="1"/>
      <c r="M210" s="115">
        <f t="shared" si="3"/>
        <v>1.2</v>
      </c>
      <c r="N210" s="1"/>
      <c r="O210" s="1"/>
    </row>
    <row r="211" spans="1:15" s="4" customFormat="1" ht="15.75" x14ac:dyDescent="0.2">
      <c r="A211" s="75" t="s">
        <v>249</v>
      </c>
      <c r="B211" s="38">
        <v>0.4</v>
      </c>
      <c r="C211" s="83"/>
      <c r="D211" s="83">
        <v>1.9</v>
      </c>
      <c r="E211" s="83">
        <v>0.4</v>
      </c>
      <c r="F211" s="83">
        <v>1.5</v>
      </c>
      <c r="G211" s="18"/>
      <c r="H211" s="9"/>
      <c r="I211" s="9"/>
      <c r="J211" s="9"/>
      <c r="K211" s="10"/>
      <c r="L211" s="1"/>
      <c r="M211" s="115">
        <f t="shared" si="3"/>
        <v>4.1999999999999993</v>
      </c>
      <c r="N211" s="1"/>
      <c r="O211" s="1"/>
    </row>
    <row r="212" spans="1:15" ht="15.75" x14ac:dyDescent="0.2">
      <c r="A212" s="75" t="s">
        <v>250</v>
      </c>
      <c r="B212" s="38">
        <v>0.2</v>
      </c>
      <c r="C212" s="83">
        <v>0.5</v>
      </c>
      <c r="D212" s="83">
        <v>2</v>
      </c>
      <c r="E212" s="83">
        <v>0.6</v>
      </c>
      <c r="F212" s="83">
        <v>0.8</v>
      </c>
      <c r="M212" s="115">
        <f t="shared" si="3"/>
        <v>4.1000000000000005</v>
      </c>
    </row>
    <row r="213" spans="1:15" ht="15.75" x14ac:dyDescent="0.2">
      <c r="A213" s="75" t="s">
        <v>251</v>
      </c>
      <c r="B213" s="38">
        <v>0.2</v>
      </c>
      <c r="C213" s="83">
        <v>0.5</v>
      </c>
      <c r="D213" s="83">
        <v>2.5000000000000004</v>
      </c>
      <c r="E213" s="83">
        <v>0.8</v>
      </c>
      <c r="F213" s="83">
        <v>0.6</v>
      </c>
      <c r="M213" s="115">
        <f t="shared" si="3"/>
        <v>4.5999999999999996</v>
      </c>
    </row>
    <row r="214" spans="1:15" ht="15.75" x14ac:dyDescent="0.2">
      <c r="A214" s="75" t="s">
        <v>252</v>
      </c>
      <c r="B214" s="38">
        <v>0.2</v>
      </c>
      <c r="C214" s="83">
        <v>0.6</v>
      </c>
      <c r="D214" s="83">
        <v>2.4000000000000004</v>
      </c>
      <c r="E214" s="83"/>
      <c r="F214" s="83">
        <v>1.0999999999999996</v>
      </c>
      <c r="M214" s="115">
        <f t="shared" si="3"/>
        <v>4.3</v>
      </c>
    </row>
    <row r="215" spans="1:15" ht="15.75" x14ac:dyDescent="0.2">
      <c r="A215" s="75" t="s">
        <v>253</v>
      </c>
      <c r="B215" s="38">
        <v>0.2</v>
      </c>
      <c r="C215" s="83">
        <v>1.3</v>
      </c>
      <c r="D215" s="83">
        <v>1.5</v>
      </c>
      <c r="E215" s="83"/>
      <c r="F215" s="83">
        <v>1.2000000000000002</v>
      </c>
      <c r="M215" s="115">
        <f t="shared" si="3"/>
        <v>4.2</v>
      </c>
    </row>
    <row r="216" spans="1:15" ht="15.75" x14ac:dyDescent="0.2">
      <c r="A216" s="75" t="s">
        <v>254</v>
      </c>
      <c r="B216" s="38">
        <v>0.2</v>
      </c>
      <c r="C216" s="83">
        <v>1</v>
      </c>
      <c r="D216" s="83">
        <v>1.7</v>
      </c>
      <c r="E216" s="83"/>
      <c r="F216" s="83">
        <v>0.8</v>
      </c>
      <c r="M216" s="115">
        <f t="shared" si="3"/>
        <v>3.7</v>
      </c>
    </row>
    <row r="217" spans="1:15" ht="15.75" x14ac:dyDescent="0.2">
      <c r="A217" s="75" t="s">
        <v>255</v>
      </c>
      <c r="B217" s="38">
        <v>0.2</v>
      </c>
      <c r="C217" s="83">
        <v>0.8</v>
      </c>
      <c r="D217" s="83">
        <v>1.7000000000000002</v>
      </c>
      <c r="E217" s="83"/>
      <c r="F217" s="83"/>
      <c r="M217" s="115">
        <f t="shared" si="3"/>
        <v>2.7</v>
      </c>
    </row>
    <row r="218" spans="1:15" ht="15.75" x14ac:dyDescent="0.2">
      <c r="A218" s="75" t="s">
        <v>256</v>
      </c>
      <c r="B218" s="38">
        <v>0.2</v>
      </c>
      <c r="C218" s="83">
        <v>1</v>
      </c>
      <c r="D218" s="83">
        <v>1.0999999999999999</v>
      </c>
      <c r="E218" s="83"/>
      <c r="F218" s="83"/>
      <c r="M218" s="115">
        <f t="shared" si="3"/>
        <v>2.2999999999999998</v>
      </c>
    </row>
    <row r="219" spans="1:15" ht="15.75" x14ac:dyDescent="0.2">
      <c r="A219" s="75" t="s">
        <v>257</v>
      </c>
      <c r="B219" s="38">
        <v>0.2</v>
      </c>
      <c r="C219" s="83">
        <v>0.8</v>
      </c>
      <c r="D219" s="83">
        <v>0.2</v>
      </c>
      <c r="E219" s="83"/>
      <c r="F219" s="83"/>
      <c r="M219" s="115">
        <f t="shared" si="3"/>
        <v>1.2</v>
      </c>
    </row>
    <row r="220" spans="1:15" ht="15.75" x14ac:dyDescent="0.2">
      <c r="A220" s="75" t="s">
        <v>258</v>
      </c>
      <c r="B220" s="38">
        <v>0.2</v>
      </c>
      <c r="C220" s="83"/>
      <c r="D220" s="83">
        <v>2.5</v>
      </c>
      <c r="E220" s="83">
        <v>0.6</v>
      </c>
      <c r="F220" s="83"/>
      <c r="M220" s="115">
        <f t="shared" si="3"/>
        <v>3.3000000000000003</v>
      </c>
    </row>
    <row r="221" spans="1:15" ht="15.75" x14ac:dyDescent="0.2">
      <c r="A221" s="75" t="s">
        <v>259</v>
      </c>
      <c r="B221" s="38">
        <v>0.2</v>
      </c>
      <c r="C221" s="83">
        <v>0.8</v>
      </c>
      <c r="D221" s="83">
        <v>2.1</v>
      </c>
      <c r="E221" s="83"/>
      <c r="F221" s="83">
        <v>0.6</v>
      </c>
      <c r="M221" s="115">
        <f t="shared" si="3"/>
        <v>3.7</v>
      </c>
    </row>
    <row r="222" spans="1:15" ht="15.75" x14ac:dyDescent="0.2">
      <c r="A222" s="75" t="s">
        <v>260</v>
      </c>
      <c r="B222" s="38">
        <v>0.2</v>
      </c>
      <c r="C222" s="83">
        <v>1.2</v>
      </c>
      <c r="D222" s="83">
        <v>1.6</v>
      </c>
      <c r="E222" s="83"/>
      <c r="F222" s="83">
        <v>0.7</v>
      </c>
      <c r="M222" s="115">
        <f t="shared" si="3"/>
        <v>3.7</v>
      </c>
    </row>
    <row r="223" spans="1:15" ht="15.75" x14ac:dyDescent="0.2">
      <c r="A223" s="75" t="s">
        <v>261</v>
      </c>
      <c r="B223" s="38">
        <v>0.2</v>
      </c>
      <c r="C223" s="83">
        <v>0.8</v>
      </c>
      <c r="D223" s="83">
        <v>2</v>
      </c>
      <c r="E223" s="83"/>
      <c r="F223" s="83">
        <v>0.4</v>
      </c>
      <c r="M223" s="115">
        <f t="shared" si="3"/>
        <v>3.4</v>
      </c>
    </row>
    <row r="224" spans="1:15" ht="15.75" x14ac:dyDescent="0.2">
      <c r="A224" s="75" t="s">
        <v>262</v>
      </c>
      <c r="B224" s="38">
        <v>0.2</v>
      </c>
      <c r="C224" s="83"/>
      <c r="D224" s="83">
        <v>2.0999999999999996</v>
      </c>
      <c r="E224" s="83"/>
      <c r="F224" s="83"/>
      <c r="M224" s="115">
        <f t="shared" si="3"/>
        <v>2.2999999999999998</v>
      </c>
    </row>
    <row r="225" spans="1:13" ht="15.75" x14ac:dyDescent="0.2">
      <c r="A225" s="75" t="s">
        <v>263</v>
      </c>
      <c r="B225" s="38">
        <v>0.2</v>
      </c>
      <c r="C225" s="83"/>
      <c r="D225" s="83">
        <v>2.0999999999999996</v>
      </c>
      <c r="E225" s="83"/>
      <c r="F225" s="83"/>
      <c r="M225" s="115">
        <f t="shared" si="3"/>
        <v>2.2999999999999998</v>
      </c>
    </row>
    <row r="226" spans="1:13" ht="15.75" x14ac:dyDescent="0.2">
      <c r="A226" s="75" t="s">
        <v>264</v>
      </c>
      <c r="B226" s="38">
        <v>0.2</v>
      </c>
      <c r="C226" s="83"/>
      <c r="D226" s="83">
        <v>1.5</v>
      </c>
      <c r="E226" s="83"/>
      <c r="F226" s="83"/>
      <c r="M226" s="115">
        <f t="shared" si="3"/>
        <v>1.7</v>
      </c>
    </row>
    <row r="227" spans="1:13" ht="15.75" x14ac:dyDescent="0.2">
      <c r="A227" s="75" t="s">
        <v>265</v>
      </c>
      <c r="B227" s="38">
        <v>0.2</v>
      </c>
      <c r="C227" s="83"/>
      <c r="D227" s="83">
        <v>2</v>
      </c>
      <c r="E227" s="83"/>
      <c r="F227" s="83">
        <v>1.1999999999999997</v>
      </c>
      <c r="M227" s="115">
        <f t="shared" si="3"/>
        <v>3.4</v>
      </c>
    </row>
    <row r="228" spans="1:13" ht="15.75" x14ac:dyDescent="0.2">
      <c r="A228" s="75" t="s">
        <v>266</v>
      </c>
      <c r="B228" s="38">
        <v>0.2</v>
      </c>
      <c r="C228" s="83"/>
      <c r="D228" s="83">
        <v>1.7</v>
      </c>
      <c r="E228" s="83"/>
      <c r="F228" s="83"/>
      <c r="M228" s="115">
        <f t="shared" si="3"/>
        <v>1.9</v>
      </c>
    </row>
    <row r="229" spans="1:13" ht="15.75" x14ac:dyDescent="0.2">
      <c r="A229" s="75" t="s">
        <v>267</v>
      </c>
      <c r="B229" s="38">
        <v>0.2</v>
      </c>
      <c r="C229" s="83"/>
      <c r="D229" s="83">
        <v>1.7</v>
      </c>
      <c r="E229" s="83"/>
      <c r="F229" s="83"/>
      <c r="M229" s="115">
        <f t="shared" si="3"/>
        <v>1.9</v>
      </c>
    </row>
    <row r="230" spans="1:13" ht="15.75" x14ac:dyDescent="0.2">
      <c r="A230" s="75" t="s">
        <v>268</v>
      </c>
      <c r="B230" s="38">
        <v>0.2</v>
      </c>
      <c r="C230" s="83"/>
      <c r="D230" s="83">
        <v>2.0999999999999996</v>
      </c>
      <c r="E230" s="83"/>
      <c r="F230" s="83"/>
      <c r="G230" s="25"/>
      <c r="H230" s="94"/>
      <c r="I230" s="94"/>
      <c r="J230" s="94"/>
      <c r="K230" s="95"/>
      <c r="M230" s="115">
        <f t="shared" si="3"/>
        <v>2.2999999999999998</v>
      </c>
    </row>
    <row r="231" spans="1:13" ht="15" x14ac:dyDescent="0.2">
      <c r="A231" s="12" t="s">
        <v>0</v>
      </c>
      <c r="B231" s="76">
        <f>SUM(B3:B230)</f>
        <v>45.900000000000084</v>
      </c>
      <c r="C231" s="76">
        <f>SUM(C3:C230)</f>
        <v>249.2000000000001</v>
      </c>
      <c r="D231" s="76">
        <f>SUM(D3:D230)</f>
        <v>232.99999999999991</v>
      </c>
      <c r="E231" s="76">
        <f>SUM(E3:E230)</f>
        <v>152.60000000000005</v>
      </c>
      <c r="F231" s="77">
        <f>SUM(F3:F230)</f>
        <v>187.7</v>
      </c>
      <c r="H231" s="17"/>
      <c r="I231" s="17"/>
      <c r="J231" s="17"/>
      <c r="K231" s="17"/>
      <c r="M231" s="117">
        <f>SUM(M3:M230)</f>
        <v>868.39999999999986</v>
      </c>
    </row>
    <row r="232" spans="1:13" ht="15" x14ac:dyDescent="0.2">
      <c r="A232" s="20" t="s">
        <v>11</v>
      </c>
      <c r="B232" s="78">
        <f>ROUND(AVERAGE(B3:B230),2)</f>
        <v>0.2</v>
      </c>
      <c r="C232" s="78">
        <f t="shared" ref="C232:F232" si="4">ROUND(AVERAGE(C3:C230),2)</f>
        <v>1.19</v>
      </c>
      <c r="D232" s="78">
        <f t="shared" si="4"/>
        <v>1.29</v>
      </c>
      <c r="E232" s="78">
        <f t="shared" si="4"/>
        <v>0.8</v>
      </c>
      <c r="F232" s="78">
        <f t="shared" si="4"/>
        <v>1.1000000000000001</v>
      </c>
      <c r="G232" s="25"/>
      <c r="H232" s="17"/>
      <c r="I232" s="17"/>
      <c r="J232" s="17"/>
      <c r="K232" s="17"/>
      <c r="M232" s="116">
        <f>MIN(M3:M230)</f>
        <v>0.8</v>
      </c>
    </row>
    <row r="233" spans="1:13" ht="15" x14ac:dyDescent="0.2">
      <c r="A233" s="21" t="s">
        <v>12</v>
      </c>
      <c r="B233" s="148">
        <v>2233.92</v>
      </c>
      <c r="C233" s="149">
        <v>2071.4</v>
      </c>
      <c r="D233" s="146">
        <v>1800.66</v>
      </c>
      <c r="E233" s="146">
        <v>1872.85</v>
      </c>
      <c r="F233" s="80">
        <v>1700.02</v>
      </c>
      <c r="H233" s="17"/>
      <c r="I233" s="17"/>
      <c r="J233" s="17">
        <f>AVERAGE(B3:B230)</f>
        <v>0.20131578947368459</v>
      </c>
      <c r="K233" s="17"/>
      <c r="M233" s="116">
        <f>MAX(M3:M230)</f>
        <v>6</v>
      </c>
    </row>
    <row r="234" spans="1:13" ht="15" x14ac:dyDescent="0.2">
      <c r="A234" s="13" t="s">
        <v>104</v>
      </c>
      <c r="B234" s="81">
        <f>ROUND(B232*B233,2)</f>
        <v>446.78</v>
      </c>
      <c r="C234" s="88"/>
      <c r="D234" s="88"/>
      <c r="E234" s="88"/>
      <c r="F234" s="91"/>
      <c r="H234" s="17"/>
      <c r="I234" s="17"/>
      <c r="J234" s="17">
        <f>MAX(B3:B230)</f>
        <v>0.4</v>
      </c>
      <c r="K234" s="17"/>
      <c r="M234" s="116">
        <f>AVERAGE(M3:M230)</f>
        <v>3.8087719298245606</v>
      </c>
    </row>
    <row r="235" spans="1:13" ht="15" x14ac:dyDescent="0.2">
      <c r="A235" s="13" t="s">
        <v>105</v>
      </c>
      <c r="B235" s="90"/>
      <c r="C235" s="80">
        <f>ROUND(C232*C233,2)</f>
        <v>2464.9699999999998</v>
      </c>
      <c r="D235" s="120">
        <f t="shared" ref="D235:F235" si="5">ROUND(D232*D233,2)</f>
        <v>2322.85</v>
      </c>
      <c r="E235" s="120">
        <f t="shared" si="5"/>
        <v>1498.28</v>
      </c>
      <c r="F235" s="120">
        <f t="shared" si="5"/>
        <v>1870.02</v>
      </c>
      <c r="G235" s="25"/>
      <c r="H235" s="17">
        <f>COUNT(B3:B230)</f>
        <v>228</v>
      </c>
      <c r="I235" s="17"/>
      <c r="J235" s="17">
        <f>MIN(B3:B230)</f>
        <v>0.1</v>
      </c>
      <c r="K235" s="17"/>
    </row>
    <row r="236" spans="1:13" ht="15" x14ac:dyDescent="0.2">
      <c r="A236" s="87" t="s">
        <v>269</v>
      </c>
      <c r="B236" s="79">
        <v>2.02</v>
      </c>
      <c r="C236" s="89">
        <v>8.16</v>
      </c>
      <c r="D236" s="79">
        <v>0.97</v>
      </c>
      <c r="E236" s="79">
        <v>1.55</v>
      </c>
      <c r="F236" s="79">
        <v>0.12</v>
      </c>
      <c r="H236" s="17"/>
      <c r="I236" s="17"/>
      <c r="J236" s="17"/>
      <c r="K236" s="17"/>
    </row>
    <row r="237" spans="1:13" ht="15" x14ac:dyDescent="0.2">
      <c r="A237" s="13" t="s">
        <v>305</v>
      </c>
      <c r="B237" s="79">
        <f>B234-B236</f>
        <v>444.76</v>
      </c>
      <c r="C237" s="92">
        <f>C235-C236</f>
        <v>2456.81</v>
      </c>
      <c r="D237" s="79">
        <f>D235-D236</f>
        <v>2321.88</v>
      </c>
      <c r="E237" s="79">
        <f>E235-E236</f>
        <v>1496.73</v>
      </c>
      <c r="F237" s="79">
        <f>F235-F236</f>
        <v>1869.9</v>
      </c>
      <c r="H237" s="17"/>
      <c r="I237" s="17"/>
      <c r="J237" s="17"/>
      <c r="K237" s="17"/>
    </row>
    <row r="238" spans="1:13" ht="15" x14ac:dyDescent="0.2">
      <c r="A238" s="13" t="s">
        <v>106</v>
      </c>
      <c r="B238" s="90"/>
      <c r="C238" s="90">
        <v>0.10100000000000001</v>
      </c>
      <c r="D238" s="93">
        <v>0.128</v>
      </c>
      <c r="E238" s="90">
        <v>0.16600000000000001</v>
      </c>
      <c r="F238" s="82">
        <v>0.17399999999999999</v>
      </c>
      <c r="H238" s="17"/>
      <c r="I238" s="17"/>
      <c r="J238" s="17"/>
      <c r="K238" s="17"/>
    </row>
    <row r="239" spans="1:13" ht="15" x14ac:dyDescent="0.2">
      <c r="A239" s="13" t="s">
        <v>270</v>
      </c>
      <c r="B239" s="79"/>
      <c r="C239" s="79">
        <f>ROUND(C237*C238,2)</f>
        <v>248.14</v>
      </c>
      <c r="D239" s="79">
        <f>ROUND(D238*D237,2)</f>
        <v>297.2</v>
      </c>
      <c r="E239" s="79">
        <f>ROUND(E237*E238,2)</f>
        <v>248.46</v>
      </c>
      <c r="F239" s="79">
        <f>ROUND(F237*F238,2)</f>
        <v>325.36</v>
      </c>
      <c r="H239" s="17"/>
      <c r="I239" s="17"/>
      <c r="J239" s="17"/>
      <c r="K239" s="17"/>
    </row>
    <row r="240" spans="1:13" ht="15" x14ac:dyDescent="0.2">
      <c r="A240" s="14" t="s">
        <v>271</v>
      </c>
      <c r="C240" s="192">
        <f>C239+D239</f>
        <v>545.33999999999992</v>
      </c>
      <c r="D240" s="193"/>
      <c r="E240" s="80">
        <f>E239</f>
        <v>248.46</v>
      </c>
      <c r="F240" s="80">
        <f>F239</f>
        <v>325.36</v>
      </c>
      <c r="H240" s="94"/>
      <c r="I240" s="94"/>
      <c r="J240" s="94"/>
      <c r="K240" s="95"/>
    </row>
    <row r="241" spans="1:6" ht="15" x14ac:dyDescent="0.25">
      <c r="A241" s="14" t="s">
        <v>272</v>
      </c>
      <c r="C241" s="194">
        <f>SUM(C240:F240)</f>
        <v>1119.1599999999999</v>
      </c>
      <c r="D241" s="195"/>
      <c r="E241" s="195"/>
      <c r="F241" s="195"/>
    </row>
    <row r="247" spans="1:6" x14ac:dyDescent="0.2">
      <c r="C247" s="116"/>
    </row>
    <row r="268" s="2" customFormat="1" ht="15.75" customHeight="1" x14ac:dyDescent="0.2"/>
    <row r="269" s="2" customFormat="1" ht="15.75" customHeight="1" x14ac:dyDescent="0.2"/>
    <row r="270" s="2" customFormat="1" ht="15.75" customHeight="1" x14ac:dyDescent="0.2"/>
    <row r="271" s="2" customFormat="1" ht="15.75" customHeight="1" x14ac:dyDescent="0.2"/>
    <row r="272" s="2" customFormat="1" ht="15.75" customHeight="1" x14ac:dyDescent="0.2"/>
    <row r="273" s="2" customFormat="1" ht="15.75" customHeight="1" x14ac:dyDescent="0.2"/>
    <row r="274" s="2" customFormat="1" ht="15.75" customHeight="1" x14ac:dyDescent="0.2"/>
    <row r="275" s="2" customFormat="1" ht="15.75" customHeight="1" x14ac:dyDescent="0.2"/>
    <row r="276" s="2" customFormat="1" ht="15.75" customHeight="1" x14ac:dyDescent="0.2"/>
  </sheetData>
  <mergeCells count="8">
    <mergeCell ref="A1:A2"/>
    <mergeCell ref="F1:F2"/>
    <mergeCell ref="H1:K1"/>
    <mergeCell ref="C240:D240"/>
    <mergeCell ref="C241:F241"/>
    <mergeCell ref="C1:C2"/>
    <mergeCell ref="D1:D2"/>
    <mergeCell ref="E1:E2"/>
  </mergeCells>
  <pageMargins left="0.78703703703703709" right="0.18640350877192982" top="0.77" bottom="0.43" header="0.5" footer="0.48"/>
  <pageSetup paperSize="9" orientation="landscape" verticalDpi="300" r:id="rId1"/>
  <headerFooter alignWithMargins="0"/>
  <rowBreaks count="1" manualBreakCount="1">
    <brk id="122" max="16383" man="1"/>
  </rowBreaks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19"/>
  <sheetViews>
    <sheetView zoomScaleNormal="100" workbookViewId="0">
      <selection activeCell="B23" sqref="B23"/>
    </sheetView>
  </sheetViews>
  <sheetFormatPr defaultRowHeight="12" x14ac:dyDescent="0.2"/>
  <cols>
    <col min="1" max="1" width="53.7109375" style="28" customWidth="1"/>
    <col min="2" max="2" width="16.42578125" style="36" customWidth="1"/>
    <col min="3" max="16384" width="9.140625" style="28"/>
  </cols>
  <sheetData>
    <row r="1" spans="1:9" ht="24" customHeight="1" x14ac:dyDescent="0.2">
      <c r="A1" s="26" t="s">
        <v>14</v>
      </c>
      <c r="B1" s="26" t="s">
        <v>15</v>
      </c>
      <c r="C1" s="27"/>
    </row>
    <row r="2" spans="1:9" s="31" customFormat="1" ht="15.75" customHeight="1" x14ac:dyDescent="0.2">
      <c r="A2" s="29" t="s">
        <v>16</v>
      </c>
      <c r="B2" s="30">
        <v>2244</v>
      </c>
      <c r="E2" s="114"/>
    </row>
    <row r="3" spans="1:9" s="31" customFormat="1" ht="15.75" customHeight="1" x14ac:dyDescent="0.2">
      <c r="A3" s="29"/>
      <c r="B3" s="30"/>
    </row>
    <row r="4" spans="1:9" s="31" customFormat="1" ht="15.75" customHeight="1" x14ac:dyDescent="0.2">
      <c r="A4" s="32" t="s">
        <v>19</v>
      </c>
      <c r="B4" s="33"/>
    </row>
    <row r="5" spans="1:9" s="31" customFormat="1" ht="15.75" customHeight="1" x14ac:dyDescent="0.2">
      <c r="A5" s="29" t="s">
        <v>17</v>
      </c>
      <c r="B5" s="30">
        <v>2071.4</v>
      </c>
    </row>
    <row r="6" spans="1:9" s="31" customFormat="1" ht="15.75" customHeight="1" x14ac:dyDescent="0.2">
      <c r="A6" s="29"/>
      <c r="B6" s="30"/>
    </row>
    <row r="7" spans="1:9" s="31" customFormat="1" ht="15.75" customHeight="1" x14ac:dyDescent="0.2">
      <c r="A7" s="32" t="s">
        <v>20</v>
      </c>
      <c r="B7" s="33"/>
    </row>
    <row r="8" spans="1:9" s="31" customFormat="1" ht="15.75" customHeight="1" x14ac:dyDescent="0.2">
      <c r="A8" s="29" t="s">
        <v>21</v>
      </c>
      <c r="B8" s="34">
        <v>1782.64949</v>
      </c>
      <c r="F8" s="118"/>
    </row>
    <row r="9" spans="1:9" s="31" customFormat="1" ht="15.75" customHeight="1" x14ac:dyDescent="0.2">
      <c r="A9" s="29" t="s">
        <v>22</v>
      </c>
      <c r="B9" s="34">
        <v>18.012919999999998</v>
      </c>
      <c r="F9" s="118"/>
    </row>
    <row r="10" spans="1:9" s="31" customFormat="1" ht="15.75" customHeight="1" x14ac:dyDescent="0.2">
      <c r="A10" s="35" t="s">
        <v>25</v>
      </c>
      <c r="B10" s="30">
        <v>1800.66</v>
      </c>
    </row>
    <row r="11" spans="1:9" s="31" customFormat="1" ht="15.75" customHeight="1" x14ac:dyDescent="0.2">
      <c r="A11" s="35"/>
      <c r="B11" s="30"/>
    </row>
    <row r="12" spans="1:9" s="31" customFormat="1" ht="15.75" customHeight="1" x14ac:dyDescent="0.2">
      <c r="A12" s="32" t="s">
        <v>23</v>
      </c>
      <c r="B12" s="33"/>
    </row>
    <row r="13" spans="1:9" s="31" customFormat="1" ht="15.75" customHeight="1" x14ac:dyDescent="0.2">
      <c r="A13" s="29" t="s">
        <v>17</v>
      </c>
      <c r="B13" s="30">
        <v>1872.85</v>
      </c>
    </row>
    <row r="14" spans="1:9" s="31" customFormat="1" ht="15.75" customHeight="1" x14ac:dyDescent="0.2">
      <c r="A14" s="29"/>
      <c r="B14" s="30"/>
    </row>
    <row r="15" spans="1:9" s="31" customFormat="1" ht="15.75" customHeight="1" x14ac:dyDescent="0.2">
      <c r="A15" s="32" t="s">
        <v>24</v>
      </c>
      <c r="B15" s="33"/>
    </row>
    <row r="16" spans="1:9" s="31" customFormat="1" ht="15.75" customHeight="1" x14ac:dyDescent="0.2">
      <c r="A16" s="29" t="s">
        <v>17</v>
      </c>
      <c r="B16" s="34">
        <v>1653.0294799999999</v>
      </c>
      <c r="I16" s="118"/>
    </row>
    <row r="17" spans="1:4" s="31" customFormat="1" ht="15.75" customHeight="1" x14ac:dyDescent="0.2">
      <c r="A17" s="29" t="s">
        <v>18</v>
      </c>
      <c r="B17" s="34">
        <v>46.989339999999999</v>
      </c>
    </row>
    <row r="18" spans="1:4" s="31" customFormat="1" ht="15.75" customHeight="1" x14ac:dyDescent="0.2">
      <c r="A18" s="35" t="s">
        <v>9</v>
      </c>
      <c r="B18" s="30">
        <v>1700.02</v>
      </c>
    </row>
    <row r="19" spans="1:4" ht="15.75" customHeight="1" x14ac:dyDescent="0.2">
      <c r="D19" s="31"/>
    </row>
  </sheetData>
  <pageMargins left="0.78703703703703709" right="0.18640350877192982" top="0.72278911564625847" bottom="0.43" header="0.5" footer="0.48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4</vt:i4>
      </vt:variant>
    </vt:vector>
  </HeadingPairs>
  <TitlesOfParts>
    <vt:vector size="4" baseType="lpstr">
      <vt:lpstr>aizsargjoslas</vt:lpstr>
      <vt:lpstr>Grāvji</vt:lpstr>
      <vt:lpstr>KrApr 2 derigie_final</vt:lpstr>
      <vt:lpstr>Laukumu platības</vt:lpstr>
    </vt:vector>
  </TitlesOfParts>
  <Company>Geo-Tech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Luksevics</dc:creator>
  <cp:lastModifiedBy>Normunds</cp:lastModifiedBy>
  <cp:lastPrinted>2017-10-26T09:50:13Z</cp:lastPrinted>
  <dcterms:created xsi:type="dcterms:W3CDTF">2008-04-24T11:19:00Z</dcterms:created>
  <dcterms:modified xsi:type="dcterms:W3CDTF">2017-12-20T12:19:32Z</dcterms:modified>
</cp:coreProperties>
</file>